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3895" windowHeight="9210"/>
  </bookViews>
  <sheets>
    <sheet name="1. ΙΣΟΛΟΓΙΣΜΟΣ" sheetId="1" r:id="rId1"/>
  </sheets>
  <externalReferences>
    <externalReference r:id="rId2"/>
  </externalReferences>
  <definedNames>
    <definedName name="_xlnm.Print_Area" localSheetId="0">'1. ΙΣΟΛΟΓΙΣΜΟΣ'!$B$2:$S$118</definedName>
  </definedNames>
  <calcPr calcId="124519"/>
</workbook>
</file>

<file path=xl/calcChain.xml><?xml version="1.0" encoding="utf-8"?>
<calcChain xmlns="http://schemas.openxmlformats.org/spreadsheetml/2006/main">
  <c r="D13" i="1"/>
  <c r="E13"/>
  <c r="F13"/>
  <c r="H13"/>
  <c r="I13"/>
  <c r="J13"/>
  <c r="P13"/>
  <c r="R13"/>
  <c r="D18"/>
  <c r="F18"/>
  <c r="F22" s="1"/>
  <c r="F24" s="1"/>
  <c r="J18"/>
  <c r="D19"/>
  <c r="D22" s="1"/>
  <c r="E19"/>
  <c r="F19"/>
  <c r="J19"/>
  <c r="P19"/>
  <c r="R19"/>
  <c r="D20"/>
  <c r="E20"/>
  <c r="F20"/>
  <c r="J20"/>
  <c r="J21"/>
  <c r="E22"/>
  <c r="H22"/>
  <c r="I22"/>
  <c r="J22"/>
  <c r="J24"/>
  <c r="P25"/>
  <c r="P27"/>
  <c r="P29" s="1"/>
  <c r="F28"/>
  <c r="F29"/>
  <c r="F30" s="1"/>
  <c r="R29"/>
  <c r="J30"/>
  <c r="J35" s="1"/>
  <c r="F34"/>
  <c r="E42"/>
  <c r="E43"/>
  <c r="F43"/>
  <c r="F49" s="1"/>
  <c r="J43"/>
  <c r="F44"/>
  <c r="F45"/>
  <c r="F46"/>
  <c r="F48"/>
  <c r="P48"/>
  <c r="J49"/>
  <c r="P49"/>
  <c r="P50"/>
  <c r="R50"/>
  <c r="F52"/>
  <c r="F53"/>
  <c r="F54"/>
  <c r="F57" s="1"/>
  <c r="J54"/>
  <c r="P56"/>
  <c r="P60" s="1"/>
  <c r="J57"/>
  <c r="P57"/>
  <c r="P58"/>
  <c r="P59"/>
  <c r="F60"/>
  <c r="F62" s="1"/>
  <c r="R60"/>
  <c r="J62"/>
  <c r="J64"/>
  <c r="P64"/>
  <c r="P65"/>
  <c r="P67" s="1"/>
  <c r="P66"/>
  <c r="F67"/>
  <c r="F70" s="1"/>
  <c r="R67"/>
  <c r="F68"/>
  <c r="F69"/>
  <c r="J70"/>
  <c r="F80"/>
  <c r="J80"/>
  <c r="P80"/>
  <c r="R80"/>
  <c r="F87"/>
  <c r="F88"/>
  <c r="P88"/>
  <c r="F89"/>
  <c r="J89"/>
  <c r="P89"/>
  <c r="F90"/>
  <c r="F91"/>
  <c r="F93" s="1"/>
  <c r="F99" s="1"/>
  <c r="F106" s="1"/>
  <c r="J91"/>
  <c r="E92"/>
  <c r="J93"/>
  <c r="E94"/>
  <c r="E96"/>
  <c r="F98" s="1"/>
  <c r="E97"/>
  <c r="E98"/>
  <c r="J98"/>
  <c r="J99"/>
  <c r="J106" s="1"/>
  <c r="J110" s="1"/>
  <c r="E101"/>
  <c r="E102"/>
  <c r="E103"/>
  <c r="E104"/>
  <c r="E105"/>
  <c r="F105"/>
  <c r="J105"/>
  <c r="E107"/>
  <c r="E109" s="1"/>
  <c r="F109" s="1"/>
  <c r="I109"/>
  <c r="J109"/>
  <c r="R87" l="1"/>
  <c r="R90" s="1"/>
  <c r="R94" s="1"/>
  <c r="F35"/>
  <c r="F64"/>
  <c r="J37"/>
  <c r="J74" s="1"/>
  <c r="F110"/>
  <c r="F37"/>
  <c r="F74" s="1"/>
  <c r="P87" l="1"/>
  <c r="R36"/>
  <c r="R95"/>
  <c r="R38" l="1"/>
  <c r="P90"/>
  <c r="P94" s="1"/>
  <c r="P36" l="1"/>
  <c r="P95"/>
  <c r="R41"/>
  <c r="R74" s="1"/>
  <c r="P38" l="1"/>
  <c r="P41" l="1"/>
  <c r="P74" s="1"/>
</calcChain>
</file>

<file path=xl/sharedStrings.xml><?xml version="1.0" encoding="utf-8"?>
<sst xmlns="http://schemas.openxmlformats.org/spreadsheetml/2006/main" count="202" uniqueCount="125">
  <si>
    <t>Γκίκας Αριστείδης</t>
  </si>
  <si>
    <t>Χάλαρης Άγγελος</t>
  </si>
  <si>
    <t>Ζάγκα Αναστασία</t>
  </si>
  <si>
    <t>Κωστούρος Κωνσταντίνος</t>
  </si>
  <si>
    <t>Α΄ Τάξεως Α.Α. 12813</t>
  </si>
  <si>
    <t>Α΄ Τάξεως Α.Α. 81764</t>
  </si>
  <si>
    <t>Ο Λογιστής</t>
  </si>
  <si>
    <t xml:space="preserve">Ο Προϊστάμενος Οικονομικού </t>
  </si>
  <si>
    <t>Η Αναπληρώτρια Διευθύντρια</t>
  </si>
  <si>
    <t xml:space="preserve">Ο Πρόεδρος του Δ.Σ. ΤΕΑΥΦΕ - ΝΠΙΔ </t>
  </si>
  <si>
    <t xml:space="preserve"> </t>
  </si>
  <si>
    <t>ΚΑΘΑΡΑ ΑΠΟΤΕΛΕΣΜΑΤΑ (ΠΛΕΟΝΑΣΜΑ) ΧΡΗΣΕΩΣ</t>
  </si>
  <si>
    <t xml:space="preserve">                 στο λειτουργικό κόστος</t>
  </si>
  <si>
    <t xml:space="preserve">                Μείον: Οι από αυτές ενσωματωμένες</t>
  </si>
  <si>
    <t>Mείον: Σύνολο Αποσβέσεων Παγίων Στοιχείων</t>
  </si>
  <si>
    <t xml:space="preserve">  Οργανικά &amp; έκτακτα αποτελέσματα (κέρδη)</t>
  </si>
  <si>
    <t xml:space="preserve">           4.  Προβλέψεις για έκτακτους κινδύνους</t>
  </si>
  <si>
    <t xml:space="preserve">           3.  Έξοδα προηγουμένων Χρήσεων</t>
  </si>
  <si>
    <t>Μείον: 1.  Έκτακτα και ανόργανα έξοδα</t>
  </si>
  <si>
    <t xml:space="preserve">  </t>
  </si>
  <si>
    <t xml:space="preserve">           3. 'Εσοδα προηγουμένων Χρήσεων</t>
  </si>
  <si>
    <t xml:space="preserve">           1. Έκτακτα &amp; ανόργανα έσοδα</t>
  </si>
  <si>
    <t>ΙΙ. Πλέον: Έκτακτα αποτελέσματα</t>
  </si>
  <si>
    <t xml:space="preserve">  Ολικά αποτελέσματα (κέρδη/ζημιές) εκμεταλλεύσεως</t>
  </si>
  <si>
    <t xml:space="preserve">           2. Χρεωστικοί τόκοι &amp; συναφή έξοδα</t>
  </si>
  <si>
    <t>Μείον:  1. Έξοδα και ζημίες τίτλ.παγ.επενδ. &amp; χρεογρ.</t>
  </si>
  <si>
    <t xml:space="preserve">           4. Πιστωτικοί τόκοι &amp; συναφή έσοδα</t>
  </si>
  <si>
    <t xml:space="preserve">           3. Κέρδη από πώληση τίτλων πάγ. επένδ. &amp; χρεογρ.</t>
  </si>
  <si>
    <t>Πλεόνασμα/έλλειμμα χρήσεως εις νέον</t>
  </si>
  <si>
    <t>Πλέον:  2. Έσοδα χρεογράφων</t>
  </si>
  <si>
    <t xml:space="preserve">  Μερικά αποτελέσματα (ζημιές) εκμεταλλεύσεως</t>
  </si>
  <si>
    <t>Η Διάθεση του αποτελέσματος γίνεται ως εξής:</t>
  </si>
  <si>
    <t xml:space="preserve">  Μείον: 1. ΄Εξοδα διοικητικής λειτουργίας</t>
  </si>
  <si>
    <t xml:space="preserve">  Σύνολο</t>
  </si>
  <si>
    <t>Αποτέλεσμα προς Διάθεση</t>
  </si>
  <si>
    <t xml:space="preserve">  Πλέον: ΄Αλλα έσοδα εκμεταλλεύσεως</t>
  </si>
  <si>
    <t>Μείον: Φόρος εισοδήματος</t>
  </si>
  <si>
    <t xml:space="preserve">  Μικτά αποτελέσματα (ζημιές) εκμεταλλεύσεως</t>
  </si>
  <si>
    <t>Πλέον:Υπόλοιπο αποτ/των (έλλειμμα) προηγουμένων χρήσεων</t>
  </si>
  <si>
    <t xml:space="preserve">  Μείον: Κόστος Κύριας δραστηριότητας</t>
  </si>
  <si>
    <t>Καθαρά αποτελέσματα (πλεόνασμα) χρήσεως</t>
  </si>
  <si>
    <t xml:space="preserve">  Έσοδα Κύριας δραστηριότητας</t>
  </si>
  <si>
    <t>Ι. ΑΠΟΤΕΛΕΣΜΑΤΑ ΕΚΜΕΤΑΛΛΕΥΣΕΩΣ</t>
  </si>
  <si>
    <t>Ποσά προηγούμενης  χρήσεως 01.01.2009 - 31.12.2009</t>
  </si>
  <si>
    <t>Ποσά κλειόμενης χρήσεως 01.01.2010 - 31.12.2010</t>
  </si>
  <si>
    <t>Ποσά προηγούμενης χρήσεως 01.01.2009 - 31.12.2009</t>
  </si>
  <si>
    <t>(1η ΙΑΝΟΥΑΡΙΟΥ 2010 - 31η ΔΕΚΕΜΒΡΙΟΥ 2010)</t>
  </si>
  <si>
    <t xml:space="preserve">ΠΙΝΑΚΑΣ ΔΙΑΘΕΣΗΣ ΑΠΟΤΕΛΕΣΜΑΤΩΝ ΚΛΑΔΟΥ ΣΥΝΤΑΞΗΣ </t>
  </si>
  <si>
    <t>ΚΑΤΑΣΤΑΣΗ ΛΟΓΑΡΙΑΣΜΟΥ ΑΠΟΤΕΛΕΣΜΑΤΩΝ ΧΡΗΣΕΩΣ 31ης ΔΕΚΕΜΒΡΙΟΥ 2010</t>
  </si>
  <si>
    <t>5. Ένσημα και λοιποί λογ/μοί τάξεως</t>
  </si>
  <si>
    <t>1. Προυπολογισμένα - Πραγματοποιημένα έσοδα</t>
  </si>
  <si>
    <t>1. Προυπολογισμένα - Πραγματοποιημένα έξοδα</t>
  </si>
  <si>
    <t>ΛΟΓΑΡΙΑΣΜΟΙ ΤΑΞΕΩΣ ΠΙΣΤΩΤΙΚΟΙ</t>
  </si>
  <si>
    <t>ΛΟΓΑΡΙΑΣΜΟΙ ΤΑΞΕΩΣ ΧΡΕΩΣΤΙΚΟΙ</t>
  </si>
  <si>
    <t>ΓΕΝΙΚΟ ΣΥΝΟΛΟ ΠΑΘΗΤΙΚΟΥ (Α+Β+Γ+Δ)</t>
  </si>
  <si>
    <t>ΓΕΝΙΚΟ ΣΥΝΟΛΟ ΕΝΕΡΓΗΤΙΚΟΥ (Α+Β+Γ+Δ)</t>
  </si>
  <si>
    <t>3. Λογαριασμοί Ισολογισμού προς τακτοποίηση</t>
  </si>
  <si>
    <t>2. Έσοδα χρήσεως εισπρακτέα</t>
  </si>
  <si>
    <t>1. Έξοδα επομένων χρήσεων</t>
  </si>
  <si>
    <t>Δ. ΜΕΤΑΒΑΤΙΚΟΙ ΛΟΓΑΡΙΑΣΜΟΙ ΕΝΕΡΓΗΤΙΚΟΥ</t>
  </si>
  <si>
    <t>2. Έξοδα χρήσεως δουλευμένα</t>
  </si>
  <si>
    <t>1. 'Εσοδα επομένων Χρήσεων</t>
  </si>
  <si>
    <t>Σύνολο κυκλοφορούντος ενεργητικού (ΓΙΙ+ΓΙΙΙ+ΓΙV)</t>
  </si>
  <si>
    <t>Δ. ΜΕΤΑΒΑΤΙΚΟΙ ΛΟΓΑΡΙΑΣΜΟΙ ΠΑΘΗΤΙΚΟΥ</t>
  </si>
  <si>
    <t>Σύνολο υποχρεώσεων (ΓΙΙ)</t>
  </si>
  <si>
    <t xml:space="preserve">  3. Καταθέσεις όψεως και προθεσμίας</t>
  </si>
  <si>
    <t>7β. Αμφισβητούμενες - Επίδικες Υποχρεώσεις</t>
  </si>
  <si>
    <t>ΙV. Διαθέσιμα</t>
  </si>
  <si>
    <t>7  Πιστωτές διάφοροι</t>
  </si>
  <si>
    <t>5. Ασφαλιστικοί Οργανισμοί</t>
  </si>
  <si>
    <t>4. Υποχρεώσεις από φόρους-τέλη</t>
  </si>
  <si>
    <t>ΙΙ. Βραχυπρόθεσμες υποχρεώσεις</t>
  </si>
  <si>
    <t>Γ. ΥΠΟΧΡΕΩΣΕΙΣ</t>
  </si>
  <si>
    <t>Μείον: Προβλέψεις για υποτίμηση</t>
  </si>
  <si>
    <t>3. Λοιπά χρεόγραφα</t>
  </si>
  <si>
    <t>ΙΙΙ. Χρεόγραφα</t>
  </si>
  <si>
    <t>9. Λοιπές προϋπολογισθείσες προβλέψεις</t>
  </si>
  <si>
    <t>2. Λοιπές προβλέψεις</t>
  </si>
  <si>
    <t>7. Λογαριασμοί Διαχείρισης Προκ/λών &amp; Πιστώσεων</t>
  </si>
  <si>
    <t>Β. ΠΡΟΒΛΕΨΕΙΣ ΓΙΑ ΚΙΝΔΥΝΟΥΣ ΚΑΙ ΕΞΟΔΑ</t>
  </si>
  <si>
    <t>5. Χρεώστες Διάφοροι</t>
  </si>
  <si>
    <t>3. Απαιτήσεις από συμμετοχή σε δαπάνες συντάξεων</t>
  </si>
  <si>
    <t>2. Απαιτήσεις από Επιχορηγήσεις - Επενδύσεις</t>
  </si>
  <si>
    <t>Μείον: Πρόβλεψη για επισφαλείς απαιτήσεις</t>
  </si>
  <si>
    <t>1. Απαιτήσεις από ασφαλιστικές εισφορές</t>
  </si>
  <si>
    <t>Σύνολο ιδίων κεφαλαίων (ΑΙ+ΑII+AIII+ΑIV)</t>
  </si>
  <si>
    <t>ΙΙ Απαιτήσεις</t>
  </si>
  <si>
    <t>Γ. ΚΥΚΛΟΦΟΡΟΥΝ ΕΝΕΡΓΗΤΙΚΟ</t>
  </si>
  <si>
    <t>Σύνολο Πάγιου Ενεργητικού (ΒΙΙ+ΒΙΙΙ)</t>
  </si>
  <si>
    <t>Πλεόνασμα/Έλλειμμα χρήσεως εις νέον</t>
  </si>
  <si>
    <t>ΙV ΑΠΟΤΕΛΕΣΜΑΤΑ ΕΙΣ ΝΕΟ</t>
  </si>
  <si>
    <t>2. Λοιπές μακροπρόθεσμες απαιτήσεις</t>
  </si>
  <si>
    <t>1. Τίτλοι πάγιας επένδυσης</t>
  </si>
  <si>
    <t>6. Διαφορά αποτίμησης τίτλων στην τρέχ.αξία τους</t>
  </si>
  <si>
    <t>Χρηματοοικονομικές απαιτήσεις</t>
  </si>
  <si>
    <t>5. Αποθεματικό για κάλυψη υποτίμησης τίτλων</t>
  </si>
  <si>
    <t xml:space="preserve">ΙΙΙ. Τίτλοι πάγιας επένδυσης και μακροπρόθεσμες </t>
  </si>
  <si>
    <t>3. Αποθεματικό εφάπαξ αποζημίωσης Ν. 103/75</t>
  </si>
  <si>
    <t>ΙΙΙ  Αποθεματικά κεφάλαια</t>
  </si>
  <si>
    <t>Σύνολο ακινητοποιήσεων (ΒΙΙ)</t>
  </si>
  <si>
    <t>7. Ακινητοποιήσεις υπό εκτέλεση και προκαταβολές</t>
  </si>
  <si>
    <t xml:space="preserve">6. ΄Επιπλα και λοιπός εξοπλισμός </t>
  </si>
  <si>
    <t xml:space="preserve">3.  Κτίρια και τεχνικά έργα </t>
  </si>
  <si>
    <t xml:space="preserve">2. Διαφορές από αναπροσαρμογή αξίας λοιπών περιουσ. στοιχ. </t>
  </si>
  <si>
    <t xml:space="preserve">1.  Γήπεδα - Οικόπεδα </t>
  </si>
  <si>
    <t>ΙΙ  Διαφορές αναπροσ. - Επιχορ.επενδύσεων</t>
  </si>
  <si>
    <t>ΙΙ Ενσώματες ακινητοποιήσεις</t>
  </si>
  <si>
    <t>Β. ΠΑΓΙΟ ΕΝΕΡΓΗΤΙΚΟ</t>
  </si>
  <si>
    <t>Kεφάλαιο Κλάδου Επικουρικής Σύνταξης</t>
  </si>
  <si>
    <t>2. Έξοδα κτήσεως ακινητοποιήσεων</t>
  </si>
  <si>
    <t xml:space="preserve"> Ι. Κεφάλαιο</t>
  </si>
  <si>
    <t>1. Έξοδα ιδρύσεως και πρώτης εγκαταστάσεως</t>
  </si>
  <si>
    <t>Α. ΙΔΙΑ ΚΕΦΑΛΑΙΑ</t>
  </si>
  <si>
    <t>A. ΕΞΟΔΑ ΕΓΚΑΤΑΣΤΑΣΕΩΣ</t>
  </si>
  <si>
    <t>αξία</t>
  </si>
  <si>
    <t>Αναπόσβεστη</t>
  </si>
  <si>
    <t>Αποσβέσεις</t>
  </si>
  <si>
    <t>Αξία Κτήσεως</t>
  </si>
  <si>
    <t>Ποσά προηούμενης χρήσεως 01.01.2009 - 31.12.2009</t>
  </si>
  <si>
    <t>ΠΑΘΗΤΙΚΟ</t>
  </si>
  <si>
    <t>ΕΝΕΡΓΗΤΙΚΟ</t>
  </si>
  <si>
    <t>ΔΙΑΧΕΙΡΙΣΤΙΚΗ ΧΡΗΣΗ (1 ΙΑΝΟΥΑΡΙΟΥ 2010 - 31 ΔΕΚΕΜΒΡΙΟΥ 2010)</t>
  </si>
  <si>
    <t>ΙΣΟΛΟΓΙΣΜΟΣ ΤΗΣ 31ης ΔΕΚΕΜΒΡΙΟΥ 2010</t>
  </si>
  <si>
    <t>«ΤΑΜΕΙΟ ΕΠΙΚΟΥΡΙΚΗΣ ΑΣΦΑΛΙΣΕΩΣ ΥΠΑΛΛΗΛΩΝ ΦΑΡΜΑΚΕΥΤΙΚΩΝ ΕΡΓΑΣΙΩΝ (ΤΕΑΥΦΕ)»</t>
  </si>
  <si>
    <t>ΠΕΡΙΕΧΟΜΕΝΑ</t>
  </si>
</sst>
</file>

<file path=xl/styles.xml><?xml version="1.0" encoding="utf-8"?>
<styleSheet xmlns="http://schemas.openxmlformats.org/spreadsheetml/2006/main">
  <fonts count="21">
    <font>
      <sz val="10"/>
      <name val="Arial Greek"/>
    </font>
    <font>
      <b/>
      <sz val="10"/>
      <name val="Arial Greek"/>
      <family val="2"/>
      <charset val="161"/>
    </font>
    <font>
      <b/>
      <sz val="10"/>
      <name val="Arial Greek"/>
    </font>
    <font>
      <b/>
      <sz val="10"/>
      <name val="Arial Greek"/>
      <charset val="161"/>
    </font>
    <font>
      <sz val="10"/>
      <name val="Arial Greek"/>
      <family val="2"/>
      <charset val="161"/>
    </font>
    <font>
      <sz val="10"/>
      <name val="Arial Greek"/>
      <charset val="161"/>
    </font>
    <font>
      <sz val="10"/>
      <color indexed="8"/>
      <name val="Arial Greek"/>
      <family val="2"/>
      <charset val="161"/>
    </font>
    <font>
      <b/>
      <sz val="10"/>
      <color rgb="FFFF0000"/>
      <name val="Arial Greek"/>
      <charset val="161"/>
    </font>
    <font>
      <b/>
      <sz val="11"/>
      <name val="Arial Greek"/>
    </font>
    <font>
      <b/>
      <sz val="11"/>
      <name val="Arial Greek"/>
      <family val="2"/>
      <charset val="161"/>
    </font>
    <font>
      <b/>
      <u/>
      <sz val="10"/>
      <name val="Arial Greek"/>
      <charset val="161"/>
    </font>
    <font>
      <b/>
      <u/>
      <sz val="10"/>
      <name val="Arial Greek"/>
    </font>
    <font>
      <u/>
      <sz val="10"/>
      <name val="Arial Greek"/>
    </font>
    <font>
      <b/>
      <sz val="14"/>
      <name val="Arial Greek"/>
      <family val="2"/>
      <charset val="161"/>
    </font>
    <font>
      <sz val="16"/>
      <name val="Arial Greek"/>
      <family val="2"/>
      <charset val="161"/>
    </font>
    <font>
      <b/>
      <sz val="16"/>
      <name val="Arial Greek"/>
      <family val="2"/>
      <charset val="161"/>
    </font>
    <font>
      <b/>
      <sz val="22"/>
      <name val="Arial Greek"/>
      <family val="2"/>
      <charset val="161"/>
    </font>
    <font>
      <u/>
      <sz val="10"/>
      <color theme="10"/>
      <name val="Arial Greek"/>
    </font>
    <font>
      <b/>
      <u/>
      <sz val="10"/>
      <color theme="10"/>
      <name val="Arial Greek"/>
      <charset val="161"/>
    </font>
    <font>
      <sz val="10"/>
      <name val="MS Sans Serif"/>
      <family val="2"/>
      <charset val="161"/>
    </font>
    <font>
      <sz val="1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0" fontId="19" fillId="0" borderId="0"/>
    <xf numFmtId="0" fontId="20" fillId="0" borderId="0"/>
  </cellStyleXfs>
  <cellXfs count="130">
    <xf numFmtId="0" fontId="0" fillId="0" borderId="0" xfId="0"/>
    <xf numFmtId="3" fontId="0" fillId="2" borderId="0" xfId="0" applyNumberFormat="1" applyFill="1"/>
    <xf numFmtId="3" fontId="0" fillId="2" borderId="0" xfId="0" applyNumberFormat="1" applyFill="1" applyBorder="1"/>
    <xf numFmtId="4" fontId="0" fillId="2" borderId="0" xfId="0" applyNumberFormat="1" applyFill="1" applyBorder="1"/>
    <xf numFmtId="3" fontId="0" fillId="0" borderId="0" xfId="0" applyNumberFormat="1"/>
    <xf numFmtId="4" fontId="0" fillId="0" borderId="0" xfId="0" applyNumberFormat="1"/>
    <xf numFmtId="3" fontId="0" fillId="0" borderId="0" xfId="0" applyNumberFormat="1" applyFill="1" applyBorder="1"/>
    <xf numFmtId="0" fontId="0" fillId="0" borderId="0" xfId="0" applyFill="1" applyBorder="1"/>
    <xf numFmtId="3" fontId="0" fillId="0" borderId="1" xfId="0" applyNumberFormat="1" applyFill="1" applyBorder="1"/>
    <xf numFmtId="3" fontId="0" fillId="0" borderId="2" xfId="0" applyNumberFormat="1" applyFill="1" applyBorder="1"/>
    <xf numFmtId="0" fontId="0" fillId="0" borderId="2" xfId="0" applyFill="1" applyBorder="1"/>
    <xf numFmtId="4" fontId="1" fillId="0" borderId="2" xfId="0" applyNumberFormat="1" applyFont="1" applyFill="1" applyBorder="1"/>
    <xf numFmtId="4" fontId="2" fillId="0" borderId="2" xfId="0" applyNumberFormat="1" applyFont="1" applyFill="1" applyBorder="1"/>
    <xf numFmtId="3" fontId="0" fillId="0" borderId="3" xfId="0" applyNumberFormat="1" applyFill="1" applyBorder="1"/>
    <xf numFmtId="3" fontId="0" fillId="0" borderId="4" xfId="0" applyNumberFormat="1" applyFill="1" applyBorder="1"/>
    <xf numFmtId="3" fontId="3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3" fontId="3" fillId="0" borderId="5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3" fontId="3" fillId="0" borderId="5" xfId="0" applyNumberFormat="1" applyFont="1" applyFill="1" applyBorder="1"/>
    <xf numFmtId="3" fontId="3" fillId="0" borderId="5" xfId="0" applyNumberFormat="1" applyFont="1" applyFill="1" applyBorder="1" applyAlignment="1">
      <alignment horizontal="center" vertical="center"/>
    </xf>
    <xf numFmtId="3" fontId="0" fillId="0" borderId="6" xfId="0" applyNumberFormat="1" applyFill="1" applyBorder="1"/>
    <xf numFmtId="3" fontId="0" fillId="0" borderId="7" xfId="0" applyNumberFormat="1" applyFill="1" applyBorder="1"/>
    <xf numFmtId="0" fontId="0" fillId="0" borderId="7" xfId="0" applyFill="1" applyBorder="1"/>
    <xf numFmtId="4" fontId="1" fillId="0" borderId="7" xfId="0" applyNumberFormat="1" applyFont="1" applyFill="1" applyBorder="1"/>
    <xf numFmtId="4" fontId="2" fillId="0" borderId="7" xfId="0" applyNumberFormat="1" applyFont="1" applyFill="1" applyBorder="1"/>
    <xf numFmtId="3" fontId="0" fillId="0" borderId="8" xfId="0" applyNumberFormat="1" applyFill="1" applyBorder="1"/>
    <xf numFmtId="4" fontId="1" fillId="0" borderId="1" xfId="0" applyNumberFormat="1" applyFont="1" applyFill="1" applyBorder="1"/>
    <xf numFmtId="4" fontId="1" fillId="0" borderId="9" xfId="0" applyNumberFormat="1" applyFont="1" applyFill="1" applyBorder="1"/>
    <xf numFmtId="4" fontId="0" fillId="0" borderId="0" xfId="0" applyNumberFormat="1" applyFill="1" applyBorder="1"/>
    <xf numFmtId="3" fontId="2" fillId="0" borderId="5" xfId="0" applyNumberFormat="1" applyFont="1" applyFill="1" applyBorder="1"/>
    <xf numFmtId="4" fontId="0" fillId="0" borderId="10" xfId="0" applyNumberFormat="1" applyFill="1" applyBorder="1"/>
    <xf numFmtId="4" fontId="0" fillId="0" borderId="11" xfId="0" applyNumberFormat="1" applyFill="1" applyBorder="1"/>
    <xf numFmtId="3" fontId="0" fillId="0" borderId="5" xfId="0" applyNumberFormat="1" applyFill="1" applyBorder="1"/>
    <xf numFmtId="3" fontId="0" fillId="0" borderId="0" xfId="0" applyNumberFormat="1" applyFill="1"/>
    <xf numFmtId="4" fontId="0" fillId="0" borderId="4" xfId="0" applyNumberFormat="1" applyFill="1" applyBorder="1"/>
    <xf numFmtId="3" fontId="1" fillId="0" borderId="5" xfId="0" applyNumberFormat="1" applyFont="1" applyFill="1" applyBorder="1"/>
    <xf numFmtId="4" fontId="3" fillId="0" borderId="0" xfId="0" applyNumberFormat="1" applyFont="1" applyFill="1" applyBorder="1"/>
    <xf numFmtId="4" fontId="2" fillId="0" borderId="4" xfId="0" applyNumberFormat="1" applyFont="1" applyFill="1" applyBorder="1"/>
    <xf numFmtId="4" fontId="4" fillId="0" borderId="0" xfId="0" applyNumberFormat="1" applyFont="1" applyFill="1" applyBorder="1"/>
    <xf numFmtId="3" fontId="4" fillId="0" borderId="5" xfId="0" applyNumberFormat="1" applyFont="1" applyFill="1" applyBorder="1"/>
    <xf numFmtId="3" fontId="1" fillId="0" borderId="0" xfId="0" applyNumberFormat="1" applyFont="1" applyFill="1" applyBorder="1"/>
    <xf numFmtId="3" fontId="4" fillId="0" borderId="0" xfId="0" applyNumberFormat="1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3" fontId="2" fillId="0" borderId="0" xfId="0" applyNumberFormat="1" applyFont="1" applyFill="1" applyBorder="1"/>
    <xf numFmtId="3" fontId="2" fillId="0" borderId="0" xfId="0" quotePrefix="1" applyNumberFormat="1" applyFont="1" applyFill="1" applyBorder="1"/>
    <xf numFmtId="4" fontId="0" fillId="2" borderId="11" xfId="0" applyNumberFormat="1" applyFill="1" applyBorder="1"/>
    <xf numFmtId="0" fontId="6" fillId="0" borderId="0" xfId="0" applyFont="1" applyFill="1" applyBorder="1"/>
    <xf numFmtId="4" fontId="1" fillId="0" borderId="4" xfId="0" applyNumberFormat="1" applyFont="1" applyFill="1" applyBorder="1"/>
    <xf numFmtId="4" fontId="7" fillId="0" borderId="0" xfId="0" applyNumberFormat="1" applyFont="1" applyFill="1" applyBorder="1"/>
    <xf numFmtId="4" fontId="7" fillId="0" borderId="0" xfId="0" applyNumberFormat="1" applyFont="1" applyFill="1"/>
    <xf numFmtId="4" fontId="4" fillId="0" borderId="4" xfId="0" applyNumberFormat="1" applyFont="1" applyFill="1" applyBorder="1"/>
    <xf numFmtId="3" fontId="3" fillId="0" borderId="7" xfId="0" applyNumberFormat="1" applyFont="1" applyFill="1" applyBorder="1" applyAlignment="1">
      <alignment horizontal="center" wrapText="1"/>
    </xf>
    <xf numFmtId="3" fontId="2" fillId="0" borderId="7" xfId="0" applyNumberFormat="1" applyFont="1" applyFill="1" applyBorder="1"/>
    <xf numFmtId="3" fontId="2" fillId="0" borderId="6" xfId="0" applyNumberFormat="1" applyFont="1" applyFill="1" applyBorder="1" applyAlignment="1">
      <alignment horizontal="center" wrapText="1"/>
    </xf>
    <xf numFmtId="3" fontId="2" fillId="0" borderId="7" xfId="0" applyNumberFormat="1" applyFont="1" applyFill="1" applyBorder="1" applyAlignment="1">
      <alignment horizontal="center" wrapText="1"/>
    </xf>
    <xf numFmtId="4" fontId="0" fillId="0" borderId="7" xfId="0" applyNumberFormat="1" applyFill="1" applyBorder="1"/>
    <xf numFmtId="3" fontId="8" fillId="0" borderId="1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 horizontal="center"/>
    </xf>
    <xf numFmtId="4" fontId="0" fillId="0" borderId="0" xfId="0" applyNumberFormat="1" applyFill="1"/>
    <xf numFmtId="3" fontId="8" fillId="0" borderId="6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/>
    </xf>
    <xf numFmtId="3" fontId="9" fillId="0" borderId="7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/>
    </xf>
    <xf numFmtId="0" fontId="0" fillId="0" borderId="4" xfId="0" applyFill="1" applyBorder="1"/>
    <xf numFmtId="4" fontId="2" fillId="0" borderId="1" xfId="0" applyNumberFormat="1" applyFont="1" applyFill="1" applyBorder="1"/>
    <xf numFmtId="3" fontId="4" fillId="0" borderId="3" xfId="0" applyNumberFormat="1" applyFont="1" applyFill="1" applyBorder="1"/>
    <xf numFmtId="4" fontId="3" fillId="0" borderId="12" xfId="0" applyNumberFormat="1" applyFont="1" applyFill="1" applyBorder="1"/>
    <xf numFmtId="4" fontId="3" fillId="0" borderId="9" xfId="0" applyNumberFormat="1" applyFont="1" applyFill="1" applyBorder="1"/>
    <xf numFmtId="4" fontId="5" fillId="2" borderId="0" xfId="0" applyNumberFormat="1" applyFont="1" applyFill="1" applyBorder="1"/>
    <xf numFmtId="4" fontId="5" fillId="0" borderId="4" xfId="0" applyNumberFormat="1" applyFont="1" applyFill="1" applyBorder="1"/>
    <xf numFmtId="4" fontId="5" fillId="0" borderId="0" xfId="0" applyNumberFormat="1" applyFont="1" applyFill="1" applyBorder="1"/>
    <xf numFmtId="3" fontId="5" fillId="0" borderId="0" xfId="0" applyNumberFormat="1" applyFont="1" applyFill="1" applyBorder="1"/>
    <xf numFmtId="3" fontId="5" fillId="0" borderId="5" xfId="0" applyNumberFormat="1" applyFont="1" applyFill="1" applyBorder="1"/>
    <xf numFmtId="3" fontId="3" fillId="0" borderId="0" xfId="0" applyNumberFormat="1" applyFont="1" applyFill="1" applyBorder="1"/>
    <xf numFmtId="4" fontId="3" fillId="0" borderId="2" xfId="0" applyNumberFormat="1" applyFont="1" applyFill="1" applyBorder="1"/>
    <xf numFmtId="4" fontId="1" fillId="0" borderId="13" xfId="0" applyNumberFormat="1" applyFont="1" applyFill="1" applyBorder="1"/>
    <xf numFmtId="0" fontId="6" fillId="0" borderId="7" xfId="0" applyFont="1" applyFill="1" applyBorder="1"/>
    <xf numFmtId="0" fontId="6" fillId="0" borderId="2" xfId="0" applyFont="1" applyFill="1" applyBorder="1"/>
    <xf numFmtId="4" fontId="1" fillId="0" borderId="12" xfId="0" applyNumberFormat="1" applyFont="1" applyFill="1" applyBorder="1"/>
    <xf numFmtId="4" fontId="1" fillId="0" borderId="14" xfId="0" applyNumberFormat="1" applyFont="1" applyFill="1" applyBorder="1"/>
    <xf numFmtId="4" fontId="1" fillId="0" borderId="15" xfId="0" applyNumberFormat="1" applyFont="1" applyFill="1" applyBorder="1"/>
    <xf numFmtId="3" fontId="10" fillId="0" borderId="0" xfId="0" applyNumberFormat="1" applyFont="1" applyFill="1" applyBorder="1"/>
    <xf numFmtId="3" fontId="11" fillId="0" borderId="0" xfId="0" applyNumberFormat="1" applyFont="1" applyFill="1" applyBorder="1"/>
    <xf numFmtId="4" fontId="0" fillId="0" borderId="9" xfId="0" applyNumberFormat="1" applyFill="1" applyBorder="1"/>
    <xf numFmtId="4" fontId="0" fillId="0" borderId="12" xfId="0" applyNumberFormat="1" applyFill="1" applyBorder="1"/>
    <xf numFmtId="4" fontId="5" fillId="0" borderId="11" xfId="0" applyNumberFormat="1" applyFont="1" applyFill="1" applyBorder="1"/>
    <xf numFmtId="4" fontId="3" fillId="0" borderId="15" xfId="0" applyNumberFormat="1" applyFont="1" applyFill="1" applyBorder="1"/>
    <xf numFmtId="3" fontId="3" fillId="0" borderId="5" xfId="0" applyNumberFormat="1" applyFont="1" applyFill="1" applyBorder="1" applyAlignment="1">
      <alignment horizontal="left"/>
    </xf>
    <xf numFmtId="3" fontId="0" fillId="2" borderId="5" xfId="0" applyNumberFormat="1" applyFill="1" applyBorder="1"/>
    <xf numFmtId="3" fontId="12" fillId="0" borderId="5" xfId="0" applyNumberFormat="1" applyFont="1" applyFill="1" applyBorder="1"/>
    <xf numFmtId="4" fontId="0" fillId="0" borderId="16" xfId="0" applyNumberFormat="1" applyFill="1" applyBorder="1"/>
    <xf numFmtId="0" fontId="0" fillId="2" borderId="0" xfId="0" applyFill="1"/>
    <xf numFmtId="0" fontId="0" fillId="0" borderId="0" xfId="0" applyFill="1"/>
    <xf numFmtId="4" fontId="2" fillId="0" borderId="4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3" fontId="2" fillId="0" borderId="4" xfId="0" applyNumberFormat="1" applyFont="1" applyFill="1" applyBorder="1"/>
    <xf numFmtId="3" fontId="2" fillId="0" borderId="0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/>
    <xf numFmtId="3" fontId="2" fillId="0" borderId="0" xfId="0" applyNumberFormat="1" applyFont="1" applyFill="1"/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/>
    <xf numFmtId="3" fontId="2" fillId="0" borderId="6" xfId="0" applyNumberFormat="1" applyFont="1" applyFill="1" applyBorder="1"/>
    <xf numFmtId="3" fontId="13" fillId="0" borderId="8" xfId="0" applyNumberFormat="1" applyFont="1" applyFill="1" applyBorder="1"/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3" fontId="15" fillId="0" borderId="3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" fontId="15" fillId="0" borderId="5" xfId="0" applyNumberFormat="1" applyFont="1" applyFill="1" applyBorder="1" applyAlignment="1">
      <alignment horizontal="center"/>
    </xf>
    <xf numFmtId="3" fontId="16" fillId="0" borderId="6" xfId="0" applyNumberFormat="1" applyFont="1" applyFill="1" applyBorder="1" applyAlignment="1">
      <alignment horizontal="center"/>
    </xf>
    <xf numFmtId="3" fontId="16" fillId="0" borderId="7" xfId="0" applyNumberFormat="1" applyFont="1" applyFill="1" applyBorder="1" applyAlignment="1">
      <alignment horizontal="center"/>
    </xf>
    <xf numFmtId="3" fontId="16" fillId="0" borderId="8" xfId="0" applyNumberFormat="1" applyFont="1" applyFill="1" applyBorder="1" applyAlignment="1">
      <alignment horizontal="center"/>
    </xf>
    <xf numFmtId="4" fontId="3" fillId="0" borderId="7" xfId="0" applyNumberFormat="1" applyFont="1" applyFill="1" applyBorder="1"/>
    <xf numFmtId="3" fontId="18" fillId="3" borderId="8" xfId="1" applyNumberFormat="1" applyFont="1" applyFill="1" applyBorder="1"/>
  </cellXfs>
  <cellStyles count="4">
    <cellStyle name="Normal_Διάθεση_1" xfId="2"/>
    <cellStyle name="Κανονικό" xfId="0" builtinId="0"/>
    <cellStyle name="Κανονικό 2" xfId="3"/>
    <cellStyle name="Υπερ-σύνδεση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INOXRISTOS\Users\Public\Documents\&#922;&#927;&#921;&#925;&#927;&#935;&#929;&#919;&#931;&#932;&#913;%20&#913;&#929;&#935;&#917;&#921;&#913;\&#923;&#927;&#915;&#921;&#931;&#932;&#919;&#929;&#921;&#927;\&#925;&#917;&#913;%20&#913;&#929;&#935;&#917;&#921;&#913;\&#927;&#929;&#915;&#913;&#925;&#937;&#931;&#919;%20&#923;&#927;&#915;&#921;&#931;&#932;&#919;&#929;&#921;&#927;&#933;%20&#925;.&#928;.&#921;.&#916;\&#921;&#931;&#927;&#923;&#927;&#915;&#921;&#931;&#924;&#927;&#931;%2031.12.2010\&#931;&#933;&#924;&#934;&#937;&#925;&#921;&#913;%20&#927;&#921;&#922;%20%20&#922;&#913;&#932;&#913;&#931;&#932;&#913;&#931;&#917;&#937;&#925;%2031%2012%20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ΡΙΕΧΟΜΕΝΑ"/>
      <sheetName val="2. ΣΥΜΦΩΝΙΑ ΙΣΟΛ"/>
      <sheetName val="2a ΣΥΜΦΩΝΙΑ ΙΣΟΛΟΓΙΣΜΟΥ"/>
      <sheetName val="3.ΜΕΡΙΣΜΟΣ ΣΥΝΤΑΞΗ"/>
      <sheetName val="5.ΙΣ 31.12.2010"/>
      <sheetName val="ΙΣΟΖΥΓΙΟ1"/>
      <sheetName val="6.ΚΑΤΑ ΚΛΑΔΟ"/>
      <sheetName val="7.ΑΝΑΛΥΤΙΚΕΣ"/>
      <sheetName val="8. ΧΡΕΟΓΡΑΦΑ"/>
      <sheetName val="9.ΑΝΑΛΥΣΗ ΑΠΑΙΤ - ΥΠΟΧΡ"/>
      <sheetName val="10. ΈΣΟΔΑ"/>
      <sheetName val="11.NOTES"/>
      <sheetName val="12.ΣΥΝΟΨΗ"/>
      <sheetName val="PRESENTATION"/>
      <sheetName val="ANTIKEIMENIKES AXIES"/>
    </sheetNames>
    <sheetDataSet>
      <sheetData sheetId="0"/>
      <sheetData sheetId="1"/>
      <sheetData sheetId="2"/>
      <sheetData sheetId="3">
        <row r="3">
          <cell r="D3">
            <v>38994705.120000005</v>
          </cell>
          <cell r="E3">
            <v>-46568039.369999997</v>
          </cell>
          <cell r="G3">
            <v>-1037323.9300000002</v>
          </cell>
          <cell r="H3">
            <v>9082379.5800000019</v>
          </cell>
          <cell r="I3">
            <v>2275415.7599999998</v>
          </cell>
          <cell r="J3">
            <v>-19835.68</v>
          </cell>
          <cell r="K3">
            <v>-188018.3</v>
          </cell>
          <cell r="L3">
            <v>-2261.37</v>
          </cell>
          <cell r="M3">
            <v>0.03</v>
          </cell>
          <cell r="N3">
            <v>5705632.1099999994</v>
          </cell>
          <cell r="O3">
            <v>-3834193.25</v>
          </cell>
          <cell r="P3">
            <v>-1400000</v>
          </cell>
          <cell r="Q3">
            <v>-51776.53</v>
          </cell>
        </row>
        <row r="77">
          <cell r="C77">
            <v>-427929.02999999997</v>
          </cell>
        </row>
        <row r="78">
          <cell r="C78">
            <v>0</v>
          </cell>
        </row>
        <row r="79">
          <cell r="C79">
            <v>-93.06</v>
          </cell>
        </row>
        <row r="80">
          <cell r="C80">
            <v>-9129.3799999999992</v>
          </cell>
        </row>
        <row r="81">
          <cell r="C81">
            <v>-882.41</v>
          </cell>
        </row>
        <row r="82">
          <cell r="C82">
            <v>-1364.41</v>
          </cell>
        </row>
        <row r="83">
          <cell r="C83">
            <v>-246.08</v>
          </cell>
        </row>
        <row r="84">
          <cell r="C84">
            <v>0</v>
          </cell>
        </row>
        <row r="104">
          <cell r="C104">
            <v>724.13</v>
          </cell>
        </row>
        <row r="105">
          <cell r="C105">
            <v>278176.2</v>
          </cell>
        </row>
      </sheetData>
      <sheetData sheetId="4">
        <row r="3">
          <cell r="H3">
            <v>3836.92</v>
          </cell>
        </row>
        <row r="4">
          <cell r="H4">
            <v>3140.13</v>
          </cell>
        </row>
        <row r="5">
          <cell r="H5">
            <v>1716000</v>
          </cell>
        </row>
        <row r="6">
          <cell r="H6">
            <v>9740965.5800000001</v>
          </cell>
        </row>
        <row r="7">
          <cell r="H7">
            <v>5823.49</v>
          </cell>
        </row>
        <row r="8">
          <cell r="H8">
            <v>4559042.3</v>
          </cell>
        </row>
        <row r="9">
          <cell r="H9">
            <v>-2055901.1700000002</v>
          </cell>
        </row>
        <row r="10">
          <cell r="H10">
            <v>185628.63</v>
          </cell>
        </row>
        <row r="11">
          <cell r="H11">
            <v>7281.24</v>
          </cell>
        </row>
        <row r="12">
          <cell r="H12">
            <v>1123.57</v>
          </cell>
        </row>
        <row r="13">
          <cell r="H13">
            <v>14304.41</v>
          </cell>
        </row>
        <row r="14">
          <cell r="H14">
            <v>257944.76</v>
          </cell>
        </row>
        <row r="15">
          <cell r="H15">
            <v>1230.99</v>
          </cell>
        </row>
        <row r="16">
          <cell r="H16">
            <v>30335.54</v>
          </cell>
        </row>
        <row r="17">
          <cell r="H17">
            <v>20603.63</v>
          </cell>
        </row>
        <row r="18">
          <cell r="H18">
            <v>35737.15</v>
          </cell>
        </row>
        <row r="19">
          <cell r="H19">
            <v>249.9</v>
          </cell>
        </row>
        <row r="20">
          <cell r="H20">
            <v>14179.87</v>
          </cell>
        </row>
        <row r="21">
          <cell r="H21">
            <v>13532.55</v>
          </cell>
        </row>
        <row r="22">
          <cell r="H22">
            <v>14750</v>
          </cell>
        </row>
        <row r="23">
          <cell r="H23">
            <v>14903.4</v>
          </cell>
        </row>
        <row r="24">
          <cell r="H24">
            <v>952.04</v>
          </cell>
        </row>
        <row r="25">
          <cell r="H25">
            <v>-111262.33</v>
          </cell>
        </row>
        <row r="26">
          <cell r="H26">
            <v>-4580.9799999999996</v>
          </cell>
        </row>
        <row r="27">
          <cell r="H27">
            <v>-3353.48</v>
          </cell>
        </row>
        <row r="28">
          <cell r="H28">
            <v>-156221.44</v>
          </cell>
        </row>
        <row r="29">
          <cell r="H29">
            <v>-553.67999999999995</v>
          </cell>
        </row>
        <row r="30">
          <cell r="H30">
            <v>-29258.19</v>
          </cell>
        </row>
        <row r="31">
          <cell r="H31">
            <v>-75856.86</v>
          </cell>
        </row>
        <row r="32">
          <cell r="H32">
            <v>-224146.11</v>
          </cell>
        </row>
        <row r="37">
          <cell r="H37">
            <v>3033653.8</v>
          </cell>
        </row>
        <row r="38">
          <cell r="H38">
            <v>1126795.72</v>
          </cell>
        </row>
        <row r="39">
          <cell r="H39">
            <v>5771366.4000000004</v>
          </cell>
        </row>
        <row r="40">
          <cell r="H40">
            <v>2796930.24</v>
          </cell>
        </row>
        <row r="41">
          <cell r="H41">
            <v>2488954</v>
          </cell>
        </row>
        <row r="42">
          <cell r="H42">
            <v>472001.4</v>
          </cell>
        </row>
        <row r="43">
          <cell r="H43">
            <v>229789.31000000006</v>
          </cell>
        </row>
        <row r="44">
          <cell r="H44">
            <v>451036.93000000005</v>
          </cell>
        </row>
        <row r="45">
          <cell r="H45">
            <v>-5795359.3499999996</v>
          </cell>
        </row>
        <row r="46">
          <cell r="H46">
            <v>-2143962.3199999998</v>
          </cell>
        </row>
        <row r="47">
          <cell r="H47">
            <v>30932.899999999965</v>
          </cell>
        </row>
        <row r="48">
          <cell r="H48">
            <v>578891.75</v>
          </cell>
        </row>
        <row r="49">
          <cell r="H49">
            <v>4700</v>
          </cell>
        </row>
        <row r="50">
          <cell r="H50">
            <v>9362.89</v>
          </cell>
        </row>
        <row r="51">
          <cell r="H51">
            <v>3440310.4799999967</v>
          </cell>
        </row>
        <row r="52">
          <cell r="H52">
            <v>2043.47</v>
          </cell>
        </row>
        <row r="53">
          <cell r="H53">
            <v>2309.7200000000012</v>
          </cell>
        </row>
        <row r="54">
          <cell r="H54">
            <v>4702.5799999999981</v>
          </cell>
        </row>
        <row r="55">
          <cell r="H55">
            <v>16146.06</v>
          </cell>
        </row>
        <row r="56">
          <cell r="H56">
            <v>-198.84</v>
          </cell>
        </row>
        <row r="57">
          <cell r="H57">
            <v>6398.5299999999988</v>
          </cell>
        </row>
        <row r="58">
          <cell r="H58">
            <v>3500.9400000000005</v>
          </cell>
        </row>
        <row r="59">
          <cell r="H59">
            <v>144.51000000000022</v>
          </cell>
        </row>
        <row r="60">
          <cell r="H60">
            <v>6408.18</v>
          </cell>
        </row>
        <row r="61">
          <cell r="H61">
            <v>52428.81</v>
          </cell>
        </row>
        <row r="62">
          <cell r="H62">
            <v>10466.39</v>
          </cell>
        </row>
        <row r="63">
          <cell r="H63">
            <v>1470.36</v>
          </cell>
        </row>
        <row r="64">
          <cell r="H64">
            <v>316700.36</v>
          </cell>
        </row>
        <row r="65">
          <cell r="H65">
            <v>199288.01</v>
          </cell>
        </row>
        <row r="66">
          <cell r="H66">
            <v>39957.37000000001</v>
          </cell>
        </row>
        <row r="67">
          <cell r="H67">
            <v>14551.800000000001</v>
          </cell>
        </row>
        <row r="68">
          <cell r="H68">
            <v>35862.21</v>
          </cell>
        </row>
        <row r="69">
          <cell r="H69">
            <v>1789.08</v>
          </cell>
        </row>
        <row r="70">
          <cell r="H70">
            <v>-24227.25</v>
          </cell>
        </row>
        <row r="71">
          <cell r="H71">
            <v>-12508.55</v>
          </cell>
        </row>
        <row r="72">
          <cell r="H72">
            <v>35.599999999999994</v>
          </cell>
        </row>
        <row r="73">
          <cell r="H73">
            <v>-71124.45</v>
          </cell>
        </row>
        <row r="74">
          <cell r="H74">
            <v>3851.4</v>
          </cell>
        </row>
        <row r="75">
          <cell r="H75">
            <v>-8899.06</v>
          </cell>
        </row>
        <row r="76">
          <cell r="H76">
            <v>8703.48</v>
          </cell>
        </row>
        <row r="77">
          <cell r="H77">
            <v>9123.01</v>
          </cell>
        </row>
        <row r="78">
          <cell r="H78">
            <v>94.11</v>
          </cell>
        </row>
        <row r="79">
          <cell r="H79">
            <v>471.9399999999996</v>
          </cell>
        </row>
        <row r="80">
          <cell r="H80">
            <v>12400</v>
          </cell>
        </row>
        <row r="81">
          <cell r="H81">
            <v>-15862.819999999949</v>
          </cell>
        </row>
        <row r="82">
          <cell r="H82">
            <v>2463.3600000000006</v>
          </cell>
        </row>
        <row r="83">
          <cell r="H83">
            <v>1909.09</v>
          </cell>
        </row>
        <row r="84">
          <cell r="H84">
            <v>918435.91</v>
          </cell>
        </row>
        <row r="85">
          <cell r="H85">
            <v>28477.09</v>
          </cell>
        </row>
        <row r="86">
          <cell r="H86">
            <v>15354.630000000005</v>
          </cell>
        </row>
        <row r="87">
          <cell r="H87">
            <v>2767396.58</v>
          </cell>
        </row>
        <row r="88">
          <cell r="H88">
            <v>972.64</v>
          </cell>
        </row>
        <row r="89">
          <cell r="H89">
            <v>733809.31</v>
          </cell>
        </row>
        <row r="90">
          <cell r="H90">
            <v>5033.87</v>
          </cell>
        </row>
        <row r="91">
          <cell r="H91">
            <v>10284829.310000001</v>
          </cell>
        </row>
        <row r="92">
          <cell r="H92">
            <v>50000</v>
          </cell>
        </row>
        <row r="93">
          <cell r="H93">
            <v>1467351.43</v>
          </cell>
        </row>
        <row r="94">
          <cell r="H94">
            <v>592266.75</v>
          </cell>
        </row>
        <row r="95">
          <cell r="H95">
            <v>3815113.72</v>
          </cell>
        </row>
        <row r="96">
          <cell r="H96">
            <v>1467351.43</v>
          </cell>
        </row>
        <row r="97">
          <cell r="H97">
            <v>1467351.43</v>
          </cell>
        </row>
        <row r="98">
          <cell r="H98">
            <v>2934702.86</v>
          </cell>
        </row>
        <row r="99">
          <cell r="H99">
            <v>29520317</v>
          </cell>
        </row>
        <row r="100">
          <cell r="H100">
            <v>130000000</v>
          </cell>
        </row>
        <row r="101">
          <cell r="H101">
            <v>5159500</v>
          </cell>
        </row>
        <row r="102">
          <cell r="H102">
            <v>4919642.5</v>
          </cell>
        </row>
        <row r="103">
          <cell r="H103">
            <v>4657500</v>
          </cell>
        </row>
        <row r="104">
          <cell r="H104">
            <v>0</v>
          </cell>
        </row>
        <row r="105">
          <cell r="H105">
            <v>9698.6299999999992</v>
          </cell>
        </row>
        <row r="106">
          <cell r="H106">
            <v>-453708.19</v>
          </cell>
        </row>
        <row r="107">
          <cell r="H107">
            <v>-208268.07</v>
          </cell>
        </row>
        <row r="108">
          <cell r="H108">
            <v>-2768527.67</v>
          </cell>
        </row>
        <row r="109">
          <cell r="H109">
            <v>-971890.34</v>
          </cell>
        </row>
        <row r="110">
          <cell r="H110">
            <v>-1002050.0700000001</v>
          </cell>
        </row>
        <row r="111">
          <cell r="H111">
            <v>-2614957.35</v>
          </cell>
        </row>
        <row r="112">
          <cell r="H112">
            <v>-14615187.869999999</v>
          </cell>
        </row>
        <row r="113">
          <cell r="H113">
            <v>-1309043.48</v>
          </cell>
        </row>
        <row r="114">
          <cell r="H114">
            <v>-1075794.67</v>
          </cell>
        </row>
        <row r="115">
          <cell r="H115">
            <v>-1241565.22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-6.18</v>
          </cell>
        </row>
        <row r="119">
          <cell r="H119">
            <v>1500</v>
          </cell>
        </row>
        <row r="120">
          <cell r="H120">
            <v>2727819.7399999998</v>
          </cell>
        </row>
        <row r="121">
          <cell r="H121">
            <v>5779330.0900000008</v>
          </cell>
        </row>
        <row r="122">
          <cell r="H122">
            <v>4081646.2399999993</v>
          </cell>
        </row>
        <row r="123">
          <cell r="H123">
            <v>1589.5</v>
          </cell>
        </row>
        <row r="124">
          <cell r="H124">
            <v>1017.29</v>
          </cell>
        </row>
        <row r="125">
          <cell r="H125">
            <v>5669.58</v>
          </cell>
        </row>
        <row r="126">
          <cell r="H126">
            <v>214.68</v>
          </cell>
        </row>
        <row r="127">
          <cell r="H127">
            <v>4877.5300000000007</v>
          </cell>
        </row>
        <row r="128">
          <cell r="H128">
            <v>-4009.2</v>
          </cell>
        </row>
        <row r="129">
          <cell r="H129">
            <v>-1481.05</v>
          </cell>
        </row>
        <row r="130">
          <cell r="H130">
            <v>662.57</v>
          </cell>
        </row>
        <row r="131">
          <cell r="H131">
            <v>9.86</v>
          </cell>
        </row>
        <row r="132">
          <cell r="H132">
            <v>876.73</v>
          </cell>
        </row>
        <row r="133">
          <cell r="H133">
            <v>58.3</v>
          </cell>
        </row>
        <row r="134">
          <cell r="H134">
            <v>337.28</v>
          </cell>
        </row>
        <row r="135">
          <cell r="H135">
            <v>15973.02</v>
          </cell>
        </row>
        <row r="136">
          <cell r="H136">
            <v>389.08</v>
          </cell>
        </row>
        <row r="137">
          <cell r="H137">
            <v>0.02</v>
          </cell>
        </row>
        <row r="138">
          <cell r="H138">
            <v>-0.19</v>
          </cell>
        </row>
        <row r="139">
          <cell r="H139">
            <v>267.75</v>
          </cell>
        </row>
        <row r="140">
          <cell r="H140">
            <v>-1377.08</v>
          </cell>
        </row>
        <row r="141">
          <cell r="H141">
            <v>-45.24</v>
          </cell>
        </row>
        <row r="142">
          <cell r="H142">
            <v>1007.51</v>
          </cell>
        </row>
        <row r="143">
          <cell r="H143">
            <v>431.16</v>
          </cell>
        </row>
        <row r="144">
          <cell r="H144">
            <v>66.599999999999994</v>
          </cell>
        </row>
        <row r="145">
          <cell r="H145">
            <v>497.54</v>
          </cell>
        </row>
        <row r="146">
          <cell r="H146">
            <v>5791.48</v>
          </cell>
        </row>
        <row r="147">
          <cell r="H147">
            <v>24.56</v>
          </cell>
        </row>
        <row r="148">
          <cell r="H148">
            <v>-482.85</v>
          </cell>
        </row>
        <row r="149">
          <cell r="H149">
            <v>13814.94</v>
          </cell>
        </row>
        <row r="150">
          <cell r="H150">
            <v>5013.96</v>
          </cell>
        </row>
        <row r="151">
          <cell r="H151">
            <v>14</v>
          </cell>
        </row>
        <row r="152">
          <cell r="H152">
            <v>-73.239999999999995</v>
          </cell>
        </row>
        <row r="153">
          <cell r="H153">
            <v>-113.97</v>
          </cell>
        </row>
        <row r="154">
          <cell r="H154">
            <v>297.87</v>
          </cell>
        </row>
        <row r="155">
          <cell r="H155">
            <v>-49.89</v>
          </cell>
        </row>
        <row r="156">
          <cell r="H156">
            <v>-86.12</v>
          </cell>
        </row>
        <row r="157">
          <cell r="H157">
            <v>-0.09</v>
          </cell>
        </row>
        <row r="158">
          <cell r="H158">
            <v>3706.08</v>
          </cell>
        </row>
        <row r="159">
          <cell r="H159">
            <v>-49503.28</v>
          </cell>
        </row>
        <row r="160">
          <cell r="H160">
            <v>-12031.529999999999</v>
          </cell>
        </row>
        <row r="161">
          <cell r="H161">
            <v>2.88</v>
          </cell>
        </row>
        <row r="162">
          <cell r="H162">
            <v>1077.6400000000001</v>
          </cell>
        </row>
        <row r="163">
          <cell r="H163">
            <v>698.7</v>
          </cell>
        </row>
        <row r="164">
          <cell r="H164">
            <v>22816.84</v>
          </cell>
        </row>
        <row r="165">
          <cell r="H165">
            <v>-4984.0600000000013</v>
          </cell>
        </row>
        <row r="166">
          <cell r="H166">
            <v>-5.73</v>
          </cell>
        </row>
        <row r="167">
          <cell r="H167">
            <v>14788.38</v>
          </cell>
        </row>
        <row r="168">
          <cell r="H168">
            <v>406.48</v>
          </cell>
        </row>
        <row r="169">
          <cell r="H169">
            <v>-5.92</v>
          </cell>
        </row>
        <row r="170">
          <cell r="H170">
            <v>-41.1</v>
          </cell>
        </row>
        <row r="171">
          <cell r="H171">
            <v>-2027.2</v>
          </cell>
        </row>
        <row r="172">
          <cell r="H172">
            <v>303.72000000000003</v>
          </cell>
        </row>
        <row r="173">
          <cell r="H173">
            <v>-1.1499999999999999</v>
          </cell>
        </row>
        <row r="174">
          <cell r="H174">
            <v>60951841.549999997</v>
          </cell>
        </row>
        <row r="175">
          <cell r="H175">
            <v>3488840.6099999994</v>
          </cell>
        </row>
        <row r="176">
          <cell r="H176">
            <v>55367.179999999702</v>
          </cell>
        </row>
        <row r="177">
          <cell r="H177">
            <v>126467.78</v>
          </cell>
        </row>
        <row r="178">
          <cell r="H178">
            <v>93732.040000000008</v>
          </cell>
        </row>
        <row r="179">
          <cell r="H179">
            <v>-321251.66999999434</v>
          </cell>
        </row>
        <row r="184">
          <cell r="H184">
            <v>13058356.029999999</v>
          </cell>
        </row>
        <row r="185">
          <cell r="H185">
            <v>-128983.22</v>
          </cell>
        </row>
        <row r="186">
          <cell r="H186">
            <v>-90126.46</v>
          </cell>
        </row>
        <row r="187">
          <cell r="H187">
            <v>27882211.010000002</v>
          </cell>
        </row>
        <row r="188">
          <cell r="H188">
            <v>-2863000</v>
          </cell>
        </row>
        <row r="190">
          <cell r="E190">
            <v>-97.2</v>
          </cell>
          <cell r="H190">
            <v>-2900097.2</v>
          </cell>
        </row>
        <row r="191">
          <cell r="H191">
            <v>-1268.75</v>
          </cell>
        </row>
        <row r="193">
          <cell r="H193">
            <v>0</v>
          </cell>
        </row>
        <row r="194">
          <cell r="H194">
            <v>-393042.41999999434</v>
          </cell>
        </row>
        <row r="195">
          <cell r="H195">
            <v>0</v>
          </cell>
        </row>
        <row r="196">
          <cell r="H196">
            <v>-2405.58</v>
          </cell>
        </row>
        <row r="197">
          <cell r="H197">
            <v>-62841.120000000003</v>
          </cell>
        </row>
        <row r="198">
          <cell r="H198">
            <v>-1391674.3</v>
          </cell>
        </row>
        <row r="199">
          <cell r="H199">
            <v>13.32</v>
          </cell>
        </row>
        <row r="200">
          <cell r="H200">
            <v>394.93000000000029</v>
          </cell>
        </row>
        <row r="201">
          <cell r="H201">
            <v>-1369.9</v>
          </cell>
        </row>
        <row r="202">
          <cell r="H202">
            <v>1369.9</v>
          </cell>
        </row>
        <row r="203">
          <cell r="H203">
            <v>-992</v>
          </cell>
        </row>
        <row r="204">
          <cell r="H204">
            <v>-104926.06</v>
          </cell>
        </row>
        <row r="205">
          <cell r="H205">
            <v>-80921.52</v>
          </cell>
        </row>
        <row r="206">
          <cell r="H206">
            <v>-35.71</v>
          </cell>
        </row>
        <row r="207">
          <cell r="H207">
            <v>-80876.25</v>
          </cell>
        </row>
        <row r="208">
          <cell r="H208">
            <v>-102933.99</v>
          </cell>
        </row>
        <row r="209">
          <cell r="H209">
            <v>-14283.970000000001</v>
          </cell>
        </row>
        <row r="210">
          <cell r="H210">
            <v>-6990.63</v>
          </cell>
        </row>
        <row r="211">
          <cell r="H211">
            <v>-1227.6300000000001</v>
          </cell>
        </row>
        <row r="212">
          <cell r="H212">
            <v>-35014.239999999998</v>
          </cell>
        </row>
        <row r="213">
          <cell r="H213">
            <v>-634.5</v>
          </cell>
        </row>
        <row r="214">
          <cell r="H214">
            <v>-10288283.51</v>
          </cell>
        </row>
        <row r="215">
          <cell r="H215">
            <v>-32744876.309999999</v>
          </cell>
        </row>
        <row r="216">
          <cell r="H216">
            <v>-4222947.2300000004</v>
          </cell>
        </row>
        <row r="217">
          <cell r="H217">
            <v>-3633190.93</v>
          </cell>
        </row>
        <row r="218">
          <cell r="H218">
            <v>-890133.1400000006</v>
          </cell>
        </row>
        <row r="219">
          <cell r="H219">
            <v>28879.599999999999</v>
          </cell>
        </row>
        <row r="220">
          <cell r="H220">
            <v>-1646.0900000000001</v>
          </cell>
        </row>
        <row r="221">
          <cell r="H221">
            <v>-42.289999999999992</v>
          </cell>
        </row>
        <row r="222">
          <cell r="H222">
            <v>-64121.479999999996</v>
          </cell>
        </row>
        <row r="223">
          <cell r="H223">
            <v>-78.67</v>
          </cell>
        </row>
        <row r="224">
          <cell r="H224">
            <v>0</v>
          </cell>
        </row>
        <row r="225">
          <cell r="H225">
            <v>632.38999999999942</v>
          </cell>
        </row>
        <row r="226">
          <cell r="H226">
            <v>-25057.42</v>
          </cell>
        </row>
        <row r="227">
          <cell r="H227">
            <v>-335.34</v>
          </cell>
        </row>
        <row r="228">
          <cell r="H228">
            <v>-1420.51</v>
          </cell>
        </row>
        <row r="229">
          <cell r="H229">
            <v>-2730000</v>
          </cell>
        </row>
        <row r="230">
          <cell r="H230">
            <v>2245.48</v>
          </cell>
        </row>
        <row r="231">
          <cell r="H231">
            <v>-17238.070000000003</v>
          </cell>
        </row>
        <row r="232">
          <cell r="H232">
            <v>-168.26</v>
          </cell>
        </row>
        <row r="233">
          <cell r="H233">
            <v>-605.38</v>
          </cell>
        </row>
        <row r="234">
          <cell r="H234">
            <v>-998.01</v>
          </cell>
        </row>
        <row r="235">
          <cell r="H235">
            <v>-625011.94000000006</v>
          </cell>
        </row>
        <row r="236">
          <cell r="H236">
            <v>-1953223.66</v>
          </cell>
        </row>
        <row r="237">
          <cell r="H237">
            <v>-332457.36</v>
          </cell>
        </row>
        <row r="238">
          <cell r="H238">
            <v>3972.53</v>
          </cell>
        </row>
        <row r="239">
          <cell r="H239">
            <v>-2031316.3000000003</v>
          </cell>
        </row>
        <row r="240">
          <cell r="H240">
            <v>-11.15</v>
          </cell>
        </row>
        <row r="241">
          <cell r="H241">
            <v>-1332.48</v>
          </cell>
        </row>
        <row r="242">
          <cell r="H242">
            <v>-1084.45</v>
          </cell>
        </row>
        <row r="243">
          <cell r="H243">
            <v>-399.67</v>
          </cell>
        </row>
        <row r="244">
          <cell r="H244">
            <v>15508.2</v>
          </cell>
        </row>
        <row r="245">
          <cell r="H245">
            <v>-540.94000000000005</v>
          </cell>
        </row>
        <row r="246">
          <cell r="H246">
            <v>-47.48</v>
          </cell>
        </row>
        <row r="247">
          <cell r="H247">
            <v>-0.81</v>
          </cell>
        </row>
        <row r="248">
          <cell r="H248">
            <v>-496.22</v>
          </cell>
        </row>
        <row r="249">
          <cell r="H249">
            <v>-1219.8900000000001</v>
          </cell>
        </row>
        <row r="250">
          <cell r="H250">
            <v>658.37</v>
          </cell>
        </row>
        <row r="251">
          <cell r="H251">
            <v>36.08</v>
          </cell>
        </row>
        <row r="252">
          <cell r="H252">
            <v>-36.020000000000003</v>
          </cell>
        </row>
        <row r="253">
          <cell r="H253">
            <v>-0.88</v>
          </cell>
        </row>
        <row r="254">
          <cell r="H254">
            <v>1967.55</v>
          </cell>
        </row>
        <row r="255">
          <cell r="H255">
            <v>-0.28999999999999998</v>
          </cell>
        </row>
        <row r="256">
          <cell r="H256">
            <v>-5286.3</v>
          </cell>
        </row>
        <row r="257">
          <cell r="H257">
            <v>1481.05</v>
          </cell>
        </row>
        <row r="258">
          <cell r="H258">
            <v>-662.57</v>
          </cell>
        </row>
        <row r="259">
          <cell r="H259">
            <v>4009.2</v>
          </cell>
        </row>
        <row r="260">
          <cell r="H260">
            <v>-29.79</v>
          </cell>
        </row>
        <row r="261">
          <cell r="H261">
            <v>-172.25</v>
          </cell>
        </row>
        <row r="262">
          <cell r="H262">
            <v>-165.03</v>
          </cell>
        </row>
        <row r="263">
          <cell r="H263">
            <v>-389.08</v>
          </cell>
        </row>
        <row r="264">
          <cell r="H264">
            <v>-876.73</v>
          </cell>
        </row>
        <row r="265">
          <cell r="H265">
            <v>-1007.51</v>
          </cell>
        </row>
        <row r="266">
          <cell r="H266">
            <v>-431.16</v>
          </cell>
        </row>
        <row r="267">
          <cell r="H267">
            <v>-4885.0600000000004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127"/>
  <sheetViews>
    <sheetView showGridLines="0" tabSelected="1" zoomScale="79" zoomScaleNormal="79" workbookViewId="0">
      <pane xSplit="1" ySplit="1" topLeftCell="B102" activePane="bottomRight" state="frozen"/>
      <selection pane="topRight" activeCell="B1" sqref="B1"/>
      <selection pane="bottomLeft" activeCell="A2" sqref="A2"/>
      <selection pane="bottomRight" activeCell="F122" sqref="F122:O127"/>
    </sheetView>
  </sheetViews>
  <sheetFormatPr defaultRowHeight="12.75"/>
  <cols>
    <col min="1" max="1" width="9.140625" style="1"/>
    <col min="2" max="2" width="42.42578125" style="4" customWidth="1"/>
    <col min="3" max="3" width="12.42578125" style="5" customWidth="1"/>
    <col min="4" max="4" width="16.42578125" style="4" bestFit="1" customWidth="1"/>
    <col min="5" max="5" width="15.28515625" style="4" customWidth="1"/>
    <col min="6" max="6" width="19.42578125" style="4" customWidth="1"/>
    <col min="7" max="7" width="2.85546875" style="4" customWidth="1"/>
    <col min="8" max="9" width="15.85546875" style="4" customWidth="1"/>
    <col min="10" max="10" width="23" style="4" customWidth="1"/>
    <col min="11" max="11" width="0.42578125" customWidth="1"/>
    <col min="12" max="12" width="12.85546875" customWidth="1"/>
    <col min="13" max="13" width="12.5703125" customWidth="1"/>
    <col min="14" max="14" width="12.5703125" style="4" customWidth="1"/>
    <col min="15" max="15" width="17.7109375" style="4" customWidth="1"/>
    <col min="16" max="16" width="18.5703125" style="4" customWidth="1"/>
    <col min="17" max="17" width="3" style="4" customWidth="1"/>
    <col min="18" max="18" width="17.140625" style="4" customWidth="1"/>
    <col min="19" max="19" width="1.28515625" style="4" customWidth="1"/>
    <col min="20" max="20" width="17" style="1" bestFit="1" customWidth="1"/>
    <col min="21" max="21" width="21" style="3" customWidth="1"/>
    <col min="22" max="22" width="11.42578125" style="2" bestFit="1" customWidth="1"/>
    <col min="23" max="23" width="9.140625" style="2"/>
    <col min="24" max="24" width="17.28515625" style="2" customWidth="1"/>
    <col min="25" max="25" width="16.42578125" style="2" bestFit="1" customWidth="1"/>
    <col min="26" max="28" width="9.140625" style="2"/>
    <col min="29" max="16384" width="9.140625" style="1"/>
  </cols>
  <sheetData>
    <row r="1" spans="2:35" ht="13.5" thickBot="1">
      <c r="B1" s="129" t="s">
        <v>124</v>
      </c>
      <c r="C1" s="128"/>
      <c r="D1" s="26"/>
      <c r="E1" s="26"/>
      <c r="F1" s="26"/>
      <c r="G1" s="26"/>
      <c r="H1" s="26"/>
      <c r="I1" s="26"/>
      <c r="J1" s="26"/>
      <c r="K1" s="27"/>
      <c r="L1" s="27"/>
      <c r="M1" s="27"/>
      <c r="N1" s="26"/>
      <c r="O1" s="26"/>
      <c r="P1" s="26"/>
      <c r="Q1" s="26"/>
      <c r="R1" s="26"/>
      <c r="S1" s="25"/>
    </row>
    <row r="2" spans="2:35" ht="27.75">
      <c r="B2" s="127" t="s">
        <v>123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5"/>
    </row>
    <row r="3" spans="2:35" s="110" customFormat="1" ht="20.25">
      <c r="B3" s="124" t="s">
        <v>122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2"/>
      <c r="T3" s="111"/>
      <c r="U3" s="19"/>
      <c r="V3" s="49"/>
      <c r="W3" s="49"/>
      <c r="X3" s="49"/>
      <c r="Y3" s="49"/>
      <c r="Z3" s="49"/>
      <c r="AA3" s="49"/>
      <c r="AB3" s="49"/>
      <c r="AC3" s="111"/>
      <c r="AD3" s="111"/>
      <c r="AE3" s="111"/>
      <c r="AF3" s="111"/>
      <c r="AG3" s="111"/>
      <c r="AH3" s="111"/>
      <c r="AI3" s="111"/>
    </row>
    <row r="4" spans="2:35" s="110" customFormat="1" ht="21" thickBot="1">
      <c r="B4" s="121" t="s">
        <v>121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19"/>
      <c r="T4" s="111"/>
      <c r="U4" s="19"/>
      <c r="V4" s="49"/>
      <c r="W4" s="49"/>
      <c r="X4" s="49"/>
      <c r="Y4" s="49"/>
      <c r="Z4" s="49"/>
      <c r="AA4" s="49"/>
      <c r="AB4" s="49"/>
      <c r="AC4" s="111"/>
      <c r="AD4" s="111"/>
      <c r="AE4" s="111"/>
      <c r="AF4" s="111"/>
      <c r="AG4" s="111"/>
      <c r="AH4" s="111"/>
      <c r="AI4" s="111"/>
    </row>
    <row r="5" spans="2:35" s="110" customFormat="1" ht="18">
      <c r="B5" s="118" t="s">
        <v>120</v>
      </c>
      <c r="C5" s="29"/>
      <c r="D5" s="58"/>
      <c r="E5" s="58"/>
      <c r="F5" s="58"/>
      <c r="G5" s="58"/>
      <c r="H5" s="58"/>
      <c r="I5" s="58"/>
      <c r="J5" s="117"/>
      <c r="K5" s="7"/>
      <c r="L5" s="116" t="s">
        <v>119</v>
      </c>
      <c r="M5" s="7"/>
      <c r="N5" s="49"/>
      <c r="O5" s="49"/>
      <c r="P5" s="49"/>
      <c r="Q5" s="49"/>
      <c r="R5" s="49"/>
      <c r="S5" s="108"/>
      <c r="T5" s="111"/>
      <c r="U5" s="19"/>
      <c r="V5" s="49"/>
      <c r="W5" s="49"/>
      <c r="X5" s="49"/>
      <c r="Y5" s="49"/>
      <c r="Z5" s="49"/>
      <c r="AA5" s="49"/>
      <c r="AB5" s="49"/>
      <c r="AC5" s="111"/>
      <c r="AD5" s="111"/>
      <c r="AE5" s="111"/>
      <c r="AF5" s="111"/>
      <c r="AG5" s="111"/>
      <c r="AH5" s="111"/>
      <c r="AI5" s="111"/>
    </row>
    <row r="6" spans="2:35" s="110" customFormat="1" ht="63.75">
      <c r="B6" s="34" t="s">
        <v>10</v>
      </c>
      <c r="C6" s="19"/>
      <c r="D6" s="114" t="s">
        <v>44</v>
      </c>
      <c r="E6" s="114"/>
      <c r="F6" s="114"/>
      <c r="G6" s="115"/>
      <c r="H6" s="114" t="s">
        <v>45</v>
      </c>
      <c r="I6" s="114"/>
      <c r="J6" s="113"/>
      <c r="K6" s="7"/>
      <c r="L6" s="49" t="s">
        <v>10</v>
      </c>
      <c r="M6" s="49"/>
      <c r="N6" s="6"/>
      <c r="O6" s="49"/>
      <c r="P6" s="112" t="s">
        <v>44</v>
      </c>
      <c r="Q6" s="112"/>
      <c r="R6" s="112" t="s">
        <v>118</v>
      </c>
      <c r="S6" s="108"/>
      <c r="T6" s="111"/>
      <c r="U6" s="19"/>
      <c r="V6" s="49"/>
      <c r="W6" s="49"/>
      <c r="X6" s="49"/>
      <c r="Y6" s="49"/>
      <c r="Z6" s="49"/>
      <c r="AA6" s="49"/>
      <c r="AB6" s="49"/>
      <c r="AC6" s="111"/>
      <c r="AD6" s="111"/>
      <c r="AE6" s="111"/>
      <c r="AF6" s="111"/>
      <c r="AG6" s="111"/>
      <c r="AH6" s="111"/>
      <c r="AI6" s="111"/>
    </row>
    <row r="7" spans="2:35" ht="12.75" customHeight="1">
      <c r="B7" s="37"/>
      <c r="C7" s="33"/>
      <c r="D7" s="109" t="s">
        <v>117</v>
      </c>
      <c r="E7" s="109" t="s">
        <v>116</v>
      </c>
      <c r="F7" s="49" t="s">
        <v>115</v>
      </c>
      <c r="G7" s="49"/>
      <c r="H7" s="109" t="s">
        <v>117</v>
      </c>
      <c r="I7" s="109" t="s">
        <v>116</v>
      </c>
      <c r="J7" s="108" t="s">
        <v>115</v>
      </c>
      <c r="K7" s="7"/>
      <c r="L7" s="49"/>
      <c r="M7" s="49"/>
      <c r="N7" s="6"/>
      <c r="O7" s="6"/>
      <c r="P7" s="6"/>
      <c r="Q7" s="6"/>
      <c r="R7" s="6"/>
      <c r="S7" s="73"/>
      <c r="T7" s="38"/>
      <c r="U7" s="33"/>
      <c r="V7" s="6"/>
      <c r="W7" s="6"/>
      <c r="X7" s="6"/>
      <c r="Y7" s="6"/>
      <c r="Z7" s="6"/>
      <c r="AA7" s="6"/>
      <c r="AB7" s="6"/>
      <c r="AC7" s="38"/>
      <c r="AD7" s="38"/>
      <c r="AE7" s="38"/>
      <c r="AF7" s="38"/>
      <c r="AG7" s="38"/>
      <c r="AH7" s="38"/>
      <c r="AI7" s="38"/>
    </row>
    <row r="8" spans="2:35">
      <c r="B8" s="34" t="s">
        <v>10</v>
      </c>
      <c r="C8" s="19"/>
      <c r="D8" s="107"/>
      <c r="E8" s="107"/>
      <c r="F8" s="106" t="s">
        <v>114</v>
      </c>
      <c r="G8" s="106"/>
      <c r="H8" s="107"/>
      <c r="I8" s="107"/>
      <c r="J8" s="105" t="s">
        <v>114</v>
      </c>
      <c r="K8" s="7"/>
      <c r="L8" s="49"/>
      <c r="M8" s="49"/>
      <c r="N8" s="6"/>
      <c r="O8" s="6"/>
      <c r="P8" s="6"/>
      <c r="Q8" s="6"/>
      <c r="R8" s="6"/>
      <c r="S8" s="73"/>
      <c r="T8" s="38"/>
      <c r="U8" s="33"/>
      <c r="V8" s="6"/>
      <c r="W8" s="6"/>
      <c r="X8" s="6"/>
      <c r="Y8" s="6"/>
      <c r="Z8" s="6"/>
      <c r="AA8" s="6"/>
      <c r="AB8" s="6"/>
      <c r="AC8" s="38"/>
      <c r="AD8" s="38"/>
      <c r="AE8" s="38"/>
      <c r="AF8" s="38"/>
      <c r="AG8" s="38"/>
      <c r="AH8" s="38"/>
      <c r="AI8" s="38"/>
    </row>
    <row r="9" spans="2:35">
      <c r="B9" s="34" t="s">
        <v>10</v>
      </c>
      <c r="C9" s="19"/>
      <c r="D9" s="49"/>
      <c r="E9" s="49"/>
      <c r="F9" s="106"/>
      <c r="G9" s="106"/>
      <c r="H9" s="106"/>
      <c r="I9" s="106"/>
      <c r="J9" s="105"/>
      <c r="K9" s="7"/>
      <c r="L9" s="49" t="s">
        <v>10</v>
      </c>
      <c r="M9" s="6"/>
      <c r="N9" s="6"/>
      <c r="O9" s="6"/>
      <c r="P9" s="6"/>
      <c r="Q9" s="6"/>
      <c r="R9" s="6"/>
      <c r="S9" s="73"/>
      <c r="T9" s="38"/>
      <c r="U9" s="33"/>
      <c r="V9" s="6"/>
      <c r="W9" s="6"/>
      <c r="X9" s="6"/>
      <c r="Y9" s="6"/>
      <c r="Z9" s="6"/>
      <c r="AA9" s="6"/>
      <c r="AB9" s="6"/>
      <c r="AC9" s="38"/>
      <c r="AD9" s="38"/>
      <c r="AE9" s="38"/>
      <c r="AF9" s="38"/>
      <c r="AG9" s="38"/>
      <c r="AH9" s="38"/>
      <c r="AI9" s="38"/>
    </row>
    <row r="10" spans="2:35">
      <c r="B10" s="34" t="s">
        <v>113</v>
      </c>
      <c r="C10" s="19"/>
      <c r="D10" s="49"/>
      <c r="E10" s="49"/>
      <c r="F10" s="106"/>
      <c r="G10" s="106"/>
      <c r="H10" s="106"/>
      <c r="I10" s="106"/>
      <c r="J10" s="105"/>
      <c r="K10" s="52"/>
      <c r="L10" s="92" t="s">
        <v>112</v>
      </c>
      <c r="M10" s="6"/>
      <c r="N10" s="6"/>
      <c r="O10" s="6"/>
      <c r="P10" s="33" t="s">
        <v>10</v>
      </c>
      <c r="Q10" s="6"/>
      <c r="R10" s="6"/>
      <c r="S10" s="73"/>
      <c r="T10" s="38"/>
      <c r="U10" s="33"/>
      <c r="V10" s="6"/>
      <c r="W10" s="6"/>
      <c r="X10" s="6"/>
      <c r="Y10" s="6"/>
      <c r="Z10" s="6"/>
      <c r="AA10" s="6"/>
      <c r="AB10" s="6"/>
      <c r="AC10" s="38"/>
      <c r="AD10" s="38"/>
      <c r="AE10" s="38"/>
      <c r="AF10" s="38"/>
      <c r="AG10" s="38"/>
      <c r="AH10" s="38"/>
      <c r="AI10" s="38"/>
    </row>
    <row r="11" spans="2:35">
      <c r="B11" s="44" t="s">
        <v>111</v>
      </c>
      <c r="C11" s="19"/>
      <c r="D11" s="43">
        <v>1185.8699999999999</v>
      </c>
      <c r="E11" s="43">
        <v>1185.8699999999999</v>
      </c>
      <c r="F11" s="33">
        <v>0</v>
      </c>
      <c r="G11" s="33"/>
      <c r="H11" s="43">
        <v>1185.8699999999999</v>
      </c>
      <c r="I11" s="43">
        <v>1185.8699999999999</v>
      </c>
      <c r="J11" s="39">
        <v>0</v>
      </c>
      <c r="K11" s="52"/>
      <c r="L11" s="91" t="s">
        <v>110</v>
      </c>
      <c r="M11" s="6"/>
      <c r="N11" s="6"/>
      <c r="O11" s="6"/>
      <c r="P11" s="6"/>
      <c r="Q11" s="6"/>
      <c r="R11" s="6"/>
      <c r="S11" s="73"/>
      <c r="T11" s="38"/>
      <c r="U11" s="33"/>
      <c r="V11" s="6"/>
      <c r="W11" s="6"/>
      <c r="X11" s="6"/>
      <c r="Y11" s="6"/>
      <c r="Z11" s="6"/>
      <c r="AA11" s="6"/>
      <c r="AB11" s="6"/>
      <c r="AC11" s="38"/>
      <c r="AD11" s="38"/>
      <c r="AE11" s="38"/>
      <c r="AF11" s="38"/>
      <c r="AG11" s="38"/>
      <c r="AH11" s="38"/>
      <c r="AI11" s="38"/>
    </row>
    <row r="12" spans="2:35">
      <c r="B12" s="44" t="s">
        <v>109</v>
      </c>
      <c r="C12" s="19"/>
      <c r="D12" s="43">
        <v>30024.2</v>
      </c>
      <c r="E12" s="43">
        <v>30024.2</v>
      </c>
      <c r="F12" s="33">
        <v>0</v>
      </c>
      <c r="G12" s="33"/>
      <c r="H12" s="43">
        <v>30024.2</v>
      </c>
      <c r="I12" s="43">
        <v>30024.2</v>
      </c>
      <c r="J12" s="39">
        <v>0</v>
      </c>
      <c r="K12" s="52"/>
      <c r="L12" s="6" t="s">
        <v>108</v>
      </c>
      <c r="M12" s="6"/>
      <c r="N12" s="6"/>
      <c r="O12" s="33"/>
      <c r="P12" s="33">
        <v>248569379.96000001</v>
      </c>
      <c r="Q12" s="33"/>
      <c r="R12" s="33">
        <v>248569379.96000001</v>
      </c>
      <c r="S12" s="73"/>
      <c r="T12" s="38"/>
      <c r="U12" s="33"/>
      <c r="V12" s="6"/>
      <c r="W12" s="6"/>
      <c r="X12" s="6"/>
      <c r="Y12" s="6"/>
      <c r="Z12" s="6"/>
      <c r="AA12" s="6"/>
      <c r="AB12" s="6"/>
      <c r="AC12" s="38"/>
      <c r="AD12" s="38"/>
      <c r="AE12" s="38"/>
      <c r="AF12" s="38"/>
      <c r="AG12" s="38"/>
      <c r="AH12" s="38"/>
      <c r="AI12" s="38"/>
    </row>
    <row r="13" spans="2:35" ht="13.5" thickBot="1">
      <c r="B13" s="34"/>
      <c r="C13" s="19"/>
      <c r="D13" s="94">
        <f>SUM(D11:D12)</f>
        <v>31210.07</v>
      </c>
      <c r="E13" s="94">
        <f>SUM(E11:E12)</f>
        <v>31210.07</v>
      </c>
      <c r="F13" s="94">
        <f>SUM(F11:F12)</f>
        <v>0</v>
      </c>
      <c r="G13" s="33"/>
      <c r="H13" s="94">
        <f>SUM(H11:H12)</f>
        <v>31210.07</v>
      </c>
      <c r="I13" s="94">
        <f>SUM(I11:I12)</f>
        <v>31210.07</v>
      </c>
      <c r="J13" s="93">
        <f>SUM(J11:J12)</f>
        <v>0</v>
      </c>
      <c r="K13" s="52"/>
      <c r="L13" s="6" t="s">
        <v>10</v>
      </c>
      <c r="M13" s="6"/>
      <c r="N13" s="6"/>
      <c r="O13" s="33"/>
      <c r="P13" s="94">
        <f>SUM(P12:P12)</f>
        <v>248569379.96000001</v>
      </c>
      <c r="Q13" s="33"/>
      <c r="R13" s="94">
        <f>SUM(R12:R12)</f>
        <v>248569379.96000001</v>
      </c>
      <c r="S13" s="73"/>
      <c r="T13" s="67"/>
      <c r="U13" s="33"/>
      <c r="V13" s="6"/>
      <c r="W13" s="6"/>
      <c r="X13" s="6"/>
      <c r="Y13" s="6"/>
      <c r="Z13" s="6"/>
      <c r="AA13" s="6"/>
      <c r="AB13" s="6"/>
      <c r="AC13" s="38"/>
      <c r="AD13" s="38"/>
      <c r="AE13" s="38"/>
      <c r="AF13" s="38"/>
      <c r="AG13" s="38"/>
      <c r="AH13" s="38"/>
      <c r="AI13" s="38"/>
    </row>
    <row r="14" spans="2:35" ht="13.5" thickTop="1">
      <c r="B14" s="34"/>
      <c r="C14" s="19"/>
      <c r="D14" s="19"/>
      <c r="E14" s="19"/>
      <c r="F14" s="104"/>
      <c r="G14" s="104"/>
      <c r="H14" s="19"/>
      <c r="I14" s="19"/>
      <c r="J14" s="103"/>
      <c r="K14" s="52"/>
      <c r="L14" s="7"/>
      <c r="M14" s="7"/>
      <c r="N14" s="6"/>
      <c r="O14" s="6"/>
      <c r="P14" s="6"/>
      <c r="Q14" s="6"/>
      <c r="R14" s="6"/>
      <c r="S14" s="14"/>
      <c r="T14" s="67"/>
      <c r="U14" s="33"/>
      <c r="V14" s="6"/>
      <c r="W14" s="6"/>
      <c r="X14" s="6"/>
      <c r="Y14" s="6"/>
      <c r="Z14" s="6"/>
      <c r="AA14" s="6"/>
      <c r="AB14" s="6"/>
      <c r="AC14" s="38"/>
      <c r="AD14" s="38"/>
      <c r="AE14" s="38"/>
      <c r="AF14" s="38"/>
      <c r="AG14" s="38"/>
      <c r="AH14" s="38"/>
      <c r="AI14" s="38"/>
    </row>
    <row r="15" spans="2:35" s="101" customFormat="1">
      <c r="B15" s="34"/>
      <c r="C15" s="19"/>
      <c r="D15" s="19"/>
      <c r="E15" s="19"/>
      <c r="F15" s="19"/>
      <c r="G15" s="19"/>
      <c r="H15" s="19"/>
      <c r="I15" s="19"/>
      <c r="J15" s="42"/>
      <c r="K15" s="52"/>
      <c r="L15" s="7"/>
      <c r="M15" s="7"/>
      <c r="N15" s="6"/>
      <c r="O15" s="6"/>
      <c r="P15" s="6"/>
      <c r="Q15" s="6"/>
      <c r="R15" s="6"/>
      <c r="S15" s="14"/>
      <c r="T15" s="102"/>
      <c r="U15" s="33"/>
      <c r="V15" s="7"/>
      <c r="W15" s="7"/>
      <c r="X15" s="7"/>
      <c r="Y15" s="7"/>
      <c r="Z15" s="7"/>
      <c r="AA15" s="7"/>
      <c r="AB15" s="7"/>
      <c r="AC15" s="102"/>
      <c r="AD15" s="102"/>
      <c r="AE15" s="102"/>
      <c r="AF15" s="102"/>
      <c r="AG15" s="102"/>
      <c r="AH15" s="102"/>
      <c r="AI15" s="102"/>
    </row>
    <row r="16" spans="2:35">
      <c r="B16" s="34" t="s">
        <v>107</v>
      </c>
      <c r="C16" s="19" t="s">
        <v>10</v>
      </c>
      <c r="D16" s="33"/>
      <c r="E16" s="33"/>
      <c r="F16" s="33"/>
      <c r="G16" s="33"/>
      <c r="H16" s="33"/>
      <c r="I16" s="33"/>
      <c r="J16" s="39"/>
      <c r="K16" s="52"/>
      <c r="L16" s="6"/>
      <c r="M16" s="6"/>
      <c r="N16" s="6"/>
      <c r="O16" s="33"/>
      <c r="P16" s="33"/>
      <c r="Q16" s="33"/>
      <c r="R16" s="33"/>
      <c r="S16" s="73"/>
      <c r="T16" s="38"/>
      <c r="U16" s="33"/>
      <c r="V16" s="6"/>
      <c r="W16" s="6"/>
      <c r="X16" s="6"/>
      <c r="Y16" s="6"/>
      <c r="Z16" s="6"/>
      <c r="AA16" s="6"/>
      <c r="AB16" s="6"/>
      <c r="AC16" s="38"/>
      <c r="AD16" s="38"/>
      <c r="AE16" s="38"/>
      <c r="AF16" s="38"/>
      <c r="AG16" s="38"/>
      <c r="AH16" s="38"/>
      <c r="AI16" s="38"/>
    </row>
    <row r="17" spans="2:35">
      <c r="B17" s="99" t="s">
        <v>106</v>
      </c>
      <c r="C17" s="33"/>
      <c r="D17" s="33" t="s">
        <v>10</v>
      </c>
      <c r="E17" s="33"/>
      <c r="F17" s="33" t="s">
        <v>10</v>
      </c>
      <c r="G17" s="33"/>
      <c r="H17" s="33" t="s">
        <v>10</v>
      </c>
      <c r="I17" s="33"/>
      <c r="J17" s="39" t="s">
        <v>10</v>
      </c>
      <c r="K17" s="52"/>
      <c r="L17" s="91" t="s">
        <v>105</v>
      </c>
      <c r="M17" s="83"/>
      <c r="N17" s="83"/>
      <c r="O17" s="41"/>
      <c r="P17" s="33"/>
      <c r="Q17" s="33"/>
      <c r="R17" s="33"/>
      <c r="S17" s="73"/>
      <c r="T17" s="38"/>
      <c r="U17" s="33"/>
      <c r="V17" s="6"/>
      <c r="W17" s="6"/>
      <c r="X17" s="6"/>
      <c r="Y17" s="6"/>
      <c r="Z17" s="6"/>
      <c r="AA17" s="6"/>
      <c r="AB17" s="6"/>
      <c r="AC17" s="38"/>
      <c r="AD17" s="38"/>
      <c r="AE17" s="38"/>
      <c r="AF17" s="38"/>
      <c r="AG17" s="38"/>
      <c r="AH17" s="38"/>
      <c r="AI17" s="38"/>
    </row>
    <row r="18" spans="2:35">
      <c r="B18" s="37" t="s">
        <v>104</v>
      </c>
      <c r="C18" s="33"/>
      <c r="D18" s="33">
        <f>'[1]5.ΙΣ 31.12.2010'!H3+'[1]5.ΙΣ 31.12.2010'!H4+'[1]5.ΙΣ 31.12.2010'!H5</f>
        <v>1722977.05</v>
      </c>
      <c r="E18" s="33">
        <v>0</v>
      </c>
      <c r="F18" s="33">
        <f>+D18-E18</f>
        <v>1722977.05</v>
      </c>
      <c r="G18" s="33"/>
      <c r="H18" s="33">
        <v>1722977.05</v>
      </c>
      <c r="I18" s="33">
        <v>0</v>
      </c>
      <c r="J18" s="39">
        <f>H18-I18</f>
        <v>1722977.05</v>
      </c>
      <c r="K18" s="52"/>
      <c r="L18" s="6" t="s">
        <v>103</v>
      </c>
      <c r="M18" s="6"/>
      <c r="N18" s="6"/>
      <c r="O18" s="33"/>
      <c r="P18" s="33">
        <v>12917.66</v>
      </c>
      <c r="Q18" s="33"/>
      <c r="R18" s="33">
        <v>12917.66</v>
      </c>
      <c r="S18" s="73"/>
      <c r="T18" s="38"/>
      <c r="U18" s="33"/>
      <c r="V18" s="6"/>
      <c r="W18" s="6"/>
      <c r="X18" s="6"/>
      <c r="Y18" s="6"/>
      <c r="Z18" s="6"/>
      <c r="AA18" s="6"/>
      <c r="AB18" s="6"/>
      <c r="AC18" s="38"/>
      <c r="AD18" s="38"/>
      <c r="AE18" s="38"/>
      <c r="AF18" s="38"/>
      <c r="AG18" s="38"/>
      <c r="AH18" s="38"/>
      <c r="AI18" s="38"/>
    </row>
    <row r="19" spans="2:35">
      <c r="B19" s="37" t="s">
        <v>102</v>
      </c>
      <c r="C19" s="33"/>
      <c r="D19" s="33">
        <f>'[1]5.ΙΣ 31.12.2010'!H6+'[1]5.ΙΣ 31.12.2010'!H7+'[1]5.ΙΣ 31.12.2010'!H8</f>
        <v>14305831.370000001</v>
      </c>
      <c r="E19" s="33">
        <f>-'[1]5.ΙΣ 31.12.2010'!H9</f>
        <v>2055901.1700000002</v>
      </c>
      <c r="F19" s="33">
        <f>+D19-E19</f>
        <v>12249930.200000001</v>
      </c>
      <c r="G19" s="33"/>
      <c r="H19" s="33">
        <v>14305831.370000001</v>
      </c>
      <c r="I19" s="33">
        <v>1627972.1400000001</v>
      </c>
      <c r="J19" s="39">
        <f>H19-I19</f>
        <v>12677859.23</v>
      </c>
      <c r="K19" s="52"/>
      <c r="L19" s="6"/>
      <c r="M19" s="6"/>
      <c r="N19" s="6"/>
      <c r="O19" s="33"/>
      <c r="P19" s="100">
        <f>+P18</f>
        <v>12917.66</v>
      </c>
      <c r="Q19" s="33"/>
      <c r="R19" s="100">
        <f>+R18</f>
        <v>12917.66</v>
      </c>
      <c r="S19" s="73"/>
      <c r="T19" s="38"/>
      <c r="U19" s="33"/>
      <c r="V19" s="6"/>
      <c r="W19" s="6"/>
      <c r="X19" s="6"/>
      <c r="Y19" s="6"/>
      <c r="Z19" s="6"/>
      <c r="AA19" s="6"/>
      <c r="AB19" s="6"/>
      <c r="AC19" s="38"/>
      <c r="AD19" s="38"/>
      <c r="AE19" s="38"/>
      <c r="AF19" s="38"/>
      <c r="AG19" s="38"/>
      <c r="AH19" s="38"/>
      <c r="AI19" s="38"/>
    </row>
    <row r="20" spans="2:35">
      <c r="B20" s="37" t="s">
        <v>101</v>
      </c>
      <c r="C20" s="33"/>
      <c r="D20" s="33">
        <f>'[1]5.ΙΣ 31.12.2010'!H10+'[1]5.ΙΣ 31.12.2010'!H11+'[1]5.ΙΣ 31.12.2010'!H12+'[1]5.ΙΣ 31.12.2010'!H13+'[1]5.ΙΣ 31.12.2010'!H14+'[1]5.ΙΣ 31.12.2010'!H15+'[1]5.ΙΣ 31.12.2010'!H16+'[1]5.ΙΣ 31.12.2010'!H17+'[1]5.ΙΣ 31.12.2010'!H18+'[1]5.ΙΣ 31.12.2010'!H19+'[1]5.ΙΣ 31.12.2010'!H20+'[1]5.ΙΣ 31.12.2010'!H21+'[1]5.ΙΣ 31.12.2010'!H22+'[1]5.ΙΣ 31.12.2010'!H23+'[1]5.ΙΣ 31.12.2010'!H24</f>
        <v>612757.68000000005</v>
      </c>
      <c r="E20" s="33">
        <f>-'[1]5.ΙΣ 31.12.2010'!H25-'[1]5.ΙΣ 31.12.2010'!H26-'[1]5.ΙΣ 31.12.2010'!H27-'[1]5.ΙΣ 31.12.2010'!H28-'[1]5.ΙΣ 31.12.2010'!H29-'[1]5.ΙΣ 31.12.2010'!H30-'[1]5.ΙΣ 31.12.2010'!H32-'[1]5.ΙΣ 31.12.2010'!H31</f>
        <v>605233.06999999995</v>
      </c>
      <c r="F20" s="33">
        <f>+D20-E20</f>
        <v>7524.6100000001024</v>
      </c>
      <c r="G20" s="33"/>
      <c r="H20" s="33">
        <v>606016.05000000005</v>
      </c>
      <c r="I20" s="33">
        <v>593517.72999999986</v>
      </c>
      <c r="J20" s="39">
        <f>H20-I20</f>
        <v>12498.320000000182</v>
      </c>
      <c r="K20" s="52"/>
      <c r="L20" s="6" t="s">
        <v>10</v>
      </c>
      <c r="M20" s="6"/>
      <c r="N20" s="6"/>
      <c r="O20" s="33"/>
      <c r="P20" s="33"/>
      <c r="Q20" s="33"/>
      <c r="R20" s="33"/>
      <c r="S20" s="73"/>
      <c r="T20" s="38"/>
      <c r="U20" s="33"/>
      <c r="V20" s="6"/>
      <c r="W20" s="6"/>
      <c r="X20" s="6"/>
      <c r="Y20" s="6"/>
      <c r="Z20" s="6"/>
      <c r="AA20" s="6"/>
      <c r="AB20" s="6"/>
      <c r="AC20" s="38"/>
      <c r="AD20" s="38"/>
      <c r="AE20" s="38"/>
      <c r="AF20" s="38"/>
      <c r="AG20" s="38"/>
      <c r="AH20" s="38"/>
      <c r="AI20" s="38"/>
    </row>
    <row r="21" spans="2:35">
      <c r="B21" s="37" t="s">
        <v>100</v>
      </c>
      <c r="C21" s="33"/>
      <c r="D21" s="33">
        <v>0</v>
      </c>
      <c r="E21" s="33">
        <v>0</v>
      </c>
      <c r="F21" s="33">
        <v>0</v>
      </c>
      <c r="G21" s="33"/>
      <c r="H21" s="33">
        <v>0</v>
      </c>
      <c r="I21" s="33">
        <v>0</v>
      </c>
      <c r="J21" s="39">
        <f>H21-I21</f>
        <v>0</v>
      </c>
      <c r="K21" s="52"/>
      <c r="L21" s="6"/>
      <c r="M21" s="6"/>
      <c r="N21" s="6"/>
      <c r="O21" s="33"/>
      <c r="P21" s="33"/>
      <c r="Q21" s="33"/>
      <c r="R21" s="33"/>
      <c r="S21" s="73"/>
      <c r="T21" s="38"/>
      <c r="U21" s="33"/>
      <c r="V21" s="6"/>
      <c r="W21" s="6"/>
      <c r="X21" s="6"/>
      <c r="Y21" s="6"/>
      <c r="Z21" s="6"/>
      <c r="AA21" s="6"/>
      <c r="AB21" s="6"/>
      <c r="AC21" s="38"/>
      <c r="AD21" s="38"/>
      <c r="AE21" s="38"/>
      <c r="AF21" s="38"/>
      <c r="AG21" s="38"/>
      <c r="AH21" s="38"/>
      <c r="AI21" s="38"/>
    </row>
    <row r="22" spans="2:35" ht="13.5" thickBot="1">
      <c r="B22" s="37" t="s">
        <v>99</v>
      </c>
      <c r="C22" s="33"/>
      <c r="D22" s="94">
        <f>SUM(D18:D21)</f>
        <v>16641566.100000001</v>
      </c>
      <c r="E22" s="94">
        <f>SUM(E18:E21)</f>
        <v>2661134.2400000002</v>
      </c>
      <c r="F22" s="94">
        <f>SUM(F18:F21)</f>
        <v>13980431.860000001</v>
      </c>
      <c r="G22" s="33"/>
      <c r="H22" s="94">
        <f>SUM(H18:H21)</f>
        <v>16634824.470000003</v>
      </c>
      <c r="I22" s="94">
        <f>SUM(I18:I21)</f>
        <v>2221489.87</v>
      </c>
      <c r="J22" s="93">
        <f>SUM(J18:J21)</f>
        <v>14413334.600000001</v>
      </c>
      <c r="K22" s="52"/>
      <c r="L22" s="6"/>
      <c r="M22" s="6"/>
      <c r="N22" s="6"/>
      <c r="O22" s="33"/>
      <c r="P22" s="33"/>
      <c r="Q22" s="33"/>
      <c r="R22" s="33"/>
      <c r="S22" s="73"/>
      <c r="T22" s="38"/>
      <c r="U22" s="33"/>
      <c r="V22" s="6"/>
      <c r="W22" s="6"/>
      <c r="X22" s="6"/>
      <c r="Y22" s="6"/>
      <c r="Z22" s="6"/>
      <c r="AA22" s="6"/>
      <c r="AB22" s="6"/>
      <c r="AC22" s="38"/>
      <c r="AD22" s="38"/>
      <c r="AE22" s="38"/>
      <c r="AF22" s="38"/>
      <c r="AG22" s="38"/>
      <c r="AH22" s="38"/>
      <c r="AI22" s="38"/>
    </row>
    <row r="23" spans="2:35" ht="13.5" thickTop="1">
      <c r="B23" s="37"/>
      <c r="C23" s="33"/>
      <c r="D23" s="33" t="s">
        <v>10</v>
      </c>
      <c r="E23" s="33" t="s">
        <v>10</v>
      </c>
      <c r="F23" s="33"/>
      <c r="G23" s="33"/>
      <c r="H23" s="33" t="s">
        <v>10</v>
      </c>
      <c r="I23" s="33" t="s">
        <v>10</v>
      </c>
      <c r="J23" s="39"/>
      <c r="K23" s="52"/>
      <c r="L23" s="6"/>
      <c r="M23" s="6"/>
      <c r="N23" s="6"/>
      <c r="O23" s="33"/>
      <c r="P23" s="33"/>
      <c r="Q23" s="33"/>
      <c r="R23" s="33"/>
      <c r="S23" s="73"/>
      <c r="T23" s="38"/>
      <c r="U23" s="33"/>
      <c r="V23" s="6"/>
      <c r="W23" s="6"/>
      <c r="X23" s="6"/>
      <c r="Y23" s="6"/>
      <c r="Z23" s="6"/>
      <c r="AA23" s="6"/>
      <c r="AB23" s="6"/>
      <c r="AC23" s="38"/>
      <c r="AD23" s="38"/>
      <c r="AE23" s="38"/>
      <c r="AF23" s="38"/>
      <c r="AG23" s="38"/>
      <c r="AH23" s="38"/>
      <c r="AI23" s="38"/>
    </row>
    <row r="24" spans="2:35" ht="13.5" thickBot="1">
      <c r="B24" s="37"/>
      <c r="C24" s="33"/>
      <c r="D24" s="33"/>
      <c r="E24" s="33"/>
      <c r="F24" s="88">
        <f>+F22</f>
        <v>13980431.860000001</v>
      </c>
      <c r="G24" s="17"/>
      <c r="H24" s="33"/>
      <c r="I24" s="33"/>
      <c r="J24" s="32">
        <f>+J22</f>
        <v>14413334.600000001</v>
      </c>
      <c r="K24" s="52"/>
      <c r="L24" s="91" t="s">
        <v>98</v>
      </c>
      <c r="M24" s="6"/>
      <c r="N24" s="6"/>
      <c r="O24" s="33"/>
      <c r="P24" s="33"/>
      <c r="Q24" s="33"/>
      <c r="R24" s="33"/>
      <c r="S24" s="73"/>
      <c r="T24" s="67"/>
      <c r="U24" s="33"/>
      <c r="V24" s="6"/>
      <c r="W24" s="6"/>
      <c r="X24" s="6"/>
      <c r="Y24" s="6"/>
      <c r="Z24" s="6"/>
      <c r="AA24" s="6"/>
      <c r="AB24" s="6"/>
      <c r="AC24" s="38"/>
      <c r="AD24" s="38"/>
      <c r="AE24" s="38"/>
      <c r="AF24" s="38"/>
      <c r="AG24" s="38"/>
      <c r="AH24" s="38"/>
      <c r="AI24" s="38"/>
    </row>
    <row r="25" spans="2:35" ht="13.5" thickTop="1">
      <c r="B25" s="37"/>
      <c r="C25" s="33"/>
      <c r="D25" s="33"/>
      <c r="E25" s="33"/>
      <c r="F25" s="17"/>
      <c r="G25" s="17"/>
      <c r="H25" s="33"/>
      <c r="I25" s="33"/>
      <c r="J25" s="53"/>
      <c r="K25" s="52"/>
      <c r="L25" s="6" t="s">
        <v>97</v>
      </c>
      <c r="M25" s="6"/>
      <c r="N25" s="6"/>
      <c r="O25" s="33"/>
      <c r="P25" s="33">
        <f>-'[1]5.ΙΣ 31.12.2010'!H185</f>
        <v>128983.22</v>
      </c>
      <c r="Q25" s="33"/>
      <c r="R25" s="33">
        <v>128983.22</v>
      </c>
      <c r="S25" s="73"/>
      <c r="T25" s="67"/>
      <c r="U25" s="33"/>
      <c r="V25" s="33"/>
      <c r="W25" s="6"/>
      <c r="X25" s="6"/>
      <c r="Y25" s="6"/>
      <c r="Z25" s="6"/>
      <c r="AA25" s="6"/>
      <c r="AB25" s="6"/>
      <c r="AC25" s="38"/>
      <c r="AD25" s="38"/>
      <c r="AE25" s="38"/>
      <c r="AF25" s="38"/>
      <c r="AG25" s="38"/>
      <c r="AH25" s="38"/>
      <c r="AI25" s="38"/>
    </row>
    <row r="26" spans="2:35">
      <c r="B26" s="99" t="s">
        <v>96</v>
      </c>
      <c r="C26" s="33"/>
      <c r="D26" s="33"/>
      <c r="E26" s="33"/>
      <c r="F26" s="17"/>
      <c r="G26" s="17"/>
      <c r="H26" s="33"/>
      <c r="I26" s="33"/>
      <c r="J26" s="53"/>
      <c r="K26" s="52"/>
      <c r="L26" s="6" t="s">
        <v>95</v>
      </c>
      <c r="M26" s="6"/>
      <c r="N26" s="6"/>
      <c r="O26" s="33"/>
      <c r="P26" s="33">
        <v>0</v>
      </c>
      <c r="Q26" s="33"/>
      <c r="R26" s="33">
        <v>0</v>
      </c>
      <c r="S26" s="73"/>
      <c r="T26" s="67"/>
      <c r="U26" s="33"/>
      <c r="V26" s="6"/>
      <c r="W26" s="6"/>
      <c r="X26" s="6"/>
      <c r="Y26" s="6"/>
      <c r="Z26" s="6"/>
      <c r="AA26" s="6"/>
      <c r="AB26" s="6"/>
      <c r="AC26" s="38"/>
      <c r="AD26" s="38"/>
      <c r="AE26" s="38"/>
      <c r="AF26" s="38"/>
      <c r="AG26" s="38"/>
      <c r="AH26" s="38"/>
      <c r="AI26" s="38"/>
    </row>
    <row r="27" spans="2:35">
      <c r="B27" s="99" t="s">
        <v>94</v>
      </c>
      <c r="C27" s="33"/>
      <c r="D27" s="33"/>
      <c r="E27" s="33"/>
      <c r="F27" s="17"/>
      <c r="G27" s="17"/>
      <c r="H27" s="33"/>
      <c r="I27" s="33"/>
      <c r="J27" s="53"/>
      <c r="K27" s="52"/>
      <c r="L27" s="6" t="s">
        <v>93</v>
      </c>
      <c r="M27" s="6"/>
      <c r="N27" s="6"/>
      <c r="O27" s="33"/>
      <c r="P27" s="33">
        <f>-'[1]5.ΙΣ 31.12.2010'!H184</f>
        <v>-13058356.029999999</v>
      </c>
      <c r="Q27" s="33"/>
      <c r="R27" s="33">
        <v>4566786.58</v>
      </c>
      <c r="S27" s="73"/>
      <c r="T27" s="67"/>
      <c r="U27" s="33"/>
      <c r="V27" s="6"/>
      <c r="W27" s="6"/>
      <c r="X27" s="6"/>
      <c r="Y27" s="6"/>
      <c r="Z27" s="6"/>
      <c r="AA27" s="6"/>
      <c r="AB27" s="6"/>
      <c r="AC27" s="38"/>
      <c r="AD27" s="38"/>
      <c r="AE27" s="38"/>
      <c r="AF27" s="38"/>
      <c r="AG27" s="38"/>
      <c r="AH27" s="38"/>
      <c r="AI27" s="38"/>
    </row>
    <row r="28" spans="2:35">
      <c r="B28" s="37" t="s">
        <v>92</v>
      </c>
      <c r="C28" s="33"/>
      <c r="D28" s="33"/>
      <c r="E28" s="33"/>
      <c r="F28" s="78">
        <f>+SUM('[1]5.ΙΣ 31.12.2010'!H37:H42)</f>
        <v>15689701.560000001</v>
      </c>
      <c r="G28" s="17"/>
      <c r="H28" s="33"/>
      <c r="I28" s="33"/>
      <c r="J28" s="79">
        <v>15103661.560000001</v>
      </c>
      <c r="K28" s="52"/>
      <c r="L28" s="6"/>
      <c r="M28" s="6"/>
      <c r="N28" s="6"/>
      <c r="O28" s="33"/>
      <c r="P28" s="33"/>
      <c r="Q28" s="33"/>
      <c r="R28" s="33"/>
      <c r="S28" s="73"/>
      <c r="T28" s="67"/>
      <c r="U28" s="33"/>
      <c r="V28" s="6"/>
      <c r="W28" s="6"/>
      <c r="X28" s="6"/>
      <c r="Y28" s="6"/>
      <c r="Z28" s="6"/>
      <c r="AA28" s="6"/>
      <c r="AB28" s="6"/>
      <c r="AC28" s="38"/>
      <c r="AD28" s="38"/>
      <c r="AE28" s="38"/>
      <c r="AF28" s="38"/>
      <c r="AG28" s="38"/>
      <c r="AH28" s="38"/>
      <c r="AI28" s="38"/>
    </row>
    <row r="29" spans="2:35" ht="13.5" thickBot="1">
      <c r="B29" s="98" t="s">
        <v>73</v>
      </c>
      <c r="C29" s="33"/>
      <c r="D29" s="33"/>
      <c r="E29" s="33"/>
      <c r="F29" s="78">
        <f>-SUM('[1]5.ΙΣ 31.12.2010'!H43:H48)</f>
        <v>6648670.7799999993</v>
      </c>
      <c r="G29" s="17"/>
      <c r="H29" s="33"/>
      <c r="I29" s="33"/>
      <c r="J29" s="79">
        <v>653245.81000000006</v>
      </c>
      <c r="K29" s="52"/>
      <c r="L29" s="6"/>
      <c r="M29" s="6"/>
      <c r="N29" s="6"/>
      <c r="O29" s="33"/>
      <c r="P29" s="94">
        <f>SUM(P25:P28)</f>
        <v>-12929372.809999999</v>
      </c>
      <c r="Q29" s="33"/>
      <c r="R29" s="94">
        <f>SUM(R25:R28)</f>
        <v>4695769.8</v>
      </c>
      <c r="S29" s="73"/>
      <c r="T29" s="67"/>
      <c r="U29" s="33"/>
      <c r="V29" s="6"/>
      <c r="W29" s="6"/>
      <c r="X29" s="6"/>
      <c r="Y29" s="6"/>
      <c r="Z29" s="6"/>
      <c r="AA29" s="6"/>
      <c r="AB29" s="6"/>
      <c r="AC29" s="38"/>
      <c r="AD29" s="38"/>
      <c r="AE29" s="38"/>
      <c r="AF29" s="38"/>
      <c r="AG29" s="38"/>
      <c r="AH29" s="38"/>
      <c r="AI29" s="38"/>
    </row>
    <row r="30" spans="2:35" ht="14.25" thickTop="1" thickBot="1">
      <c r="B30" s="37"/>
      <c r="C30" s="33"/>
      <c r="D30" s="33"/>
      <c r="E30" s="33"/>
      <c r="F30" s="88">
        <f>F28-F29</f>
        <v>9041030.7800000012</v>
      </c>
      <c r="G30" s="17"/>
      <c r="H30" s="33"/>
      <c r="I30" s="33"/>
      <c r="J30" s="32">
        <f>J28-J29</f>
        <v>14450415.75</v>
      </c>
      <c r="K30" s="52"/>
      <c r="L30" s="6"/>
      <c r="M30" s="6"/>
      <c r="N30" s="6"/>
      <c r="O30" s="33"/>
      <c r="P30" s="33"/>
      <c r="Q30" s="33"/>
      <c r="R30" s="33"/>
      <c r="S30" s="73"/>
      <c r="T30" s="67"/>
      <c r="U30" s="33"/>
      <c r="V30" s="6"/>
      <c r="W30" s="6"/>
      <c r="X30" s="6"/>
      <c r="Y30" s="6"/>
      <c r="Z30" s="6"/>
      <c r="AA30" s="6"/>
      <c r="AB30" s="6"/>
      <c r="AC30" s="38"/>
      <c r="AD30" s="38"/>
      <c r="AE30" s="38"/>
      <c r="AF30" s="38"/>
      <c r="AG30" s="38"/>
      <c r="AH30" s="38"/>
      <c r="AI30" s="38"/>
    </row>
    <row r="31" spans="2:35" ht="13.5" thickTop="1">
      <c r="B31" s="37"/>
      <c r="C31" s="33"/>
      <c r="D31" s="33"/>
      <c r="E31" s="33"/>
      <c r="F31" s="17"/>
      <c r="G31" s="17"/>
      <c r="H31" s="33"/>
      <c r="I31" s="33"/>
      <c r="J31" s="53"/>
      <c r="K31" s="52"/>
      <c r="L31" s="6"/>
      <c r="M31" s="6"/>
      <c r="N31" s="6"/>
      <c r="O31" s="33"/>
      <c r="P31" s="33"/>
      <c r="Q31" s="33"/>
      <c r="R31" s="33"/>
      <c r="S31" s="73"/>
      <c r="T31" s="67"/>
      <c r="U31" s="33"/>
      <c r="V31" s="6"/>
      <c r="W31" s="6"/>
      <c r="X31" s="6"/>
      <c r="Y31" s="6"/>
      <c r="Z31" s="6"/>
      <c r="AA31" s="6"/>
      <c r="AB31" s="6"/>
      <c r="AC31" s="38"/>
      <c r="AD31" s="38"/>
      <c r="AE31" s="38"/>
      <c r="AF31" s="38"/>
      <c r="AG31" s="38"/>
      <c r="AH31" s="38"/>
      <c r="AI31" s="38"/>
    </row>
    <row r="32" spans="2:35">
      <c r="B32" s="37"/>
      <c r="C32" s="33"/>
      <c r="D32" s="33"/>
      <c r="E32" s="33"/>
      <c r="F32" s="80"/>
      <c r="G32" s="17"/>
      <c r="H32" s="33"/>
      <c r="I32" s="33"/>
      <c r="J32" s="79"/>
      <c r="K32" s="52"/>
      <c r="L32" s="6"/>
      <c r="M32" s="6"/>
      <c r="N32" s="6"/>
      <c r="O32" s="33"/>
      <c r="P32" s="33"/>
      <c r="Q32" s="33"/>
      <c r="R32" s="33"/>
      <c r="S32" s="73"/>
      <c r="T32" s="67"/>
      <c r="U32" s="33"/>
      <c r="V32" s="6"/>
      <c r="W32" s="6"/>
      <c r="X32" s="6"/>
      <c r="Y32" s="6"/>
      <c r="Z32" s="6"/>
      <c r="AA32" s="6"/>
      <c r="AB32" s="6"/>
      <c r="AC32" s="38"/>
      <c r="AD32" s="38"/>
      <c r="AE32" s="38"/>
      <c r="AF32" s="38"/>
      <c r="AG32" s="38"/>
      <c r="AH32" s="38"/>
      <c r="AI32" s="38"/>
    </row>
    <row r="33" spans="2:35">
      <c r="B33" s="37"/>
      <c r="C33" s="33"/>
      <c r="D33" s="33"/>
      <c r="E33" s="33"/>
      <c r="F33" s="17"/>
      <c r="G33" s="17"/>
      <c r="H33" s="33"/>
      <c r="I33" s="33"/>
      <c r="J33" s="53"/>
      <c r="K33" s="52"/>
      <c r="L33" s="6"/>
      <c r="M33" s="6"/>
      <c r="N33" s="6"/>
      <c r="O33" s="33"/>
      <c r="P33" s="33"/>
      <c r="Q33" s="33"/>
      <c r="R33" s="33"/>
      <c r="S33" s="73"/>
      <c r="T33" s="67"/>
      <c r="U33" s="33"/>
      <c r="V33" s="6"/>
      <c r="W33" s="6"/>
      <c r="X33" s="6"/>
      <c r="Y33" s="6"/>
      <c r="Z33" s="6"/>
      <c r="AA33" s="6"/>
      <c r="AB33" s="6"/>
      <c r="AC33" s="38"/>
      <c r="AD33" s="38"/>
      <c r="AE33" s="38"/>
      <c r="AF33" s="38"/>
      <c r="AG33" s="38"/>
      <c r="AH33" s="38"/>
      <c r="AI33" s="38"/>
    </row>
    <row r="34" spans="2:35" ht="13.5" thickBot="1">
      <c r="B34" s="37" t="s">
        <v>91</v>
      </c>
      <c r="C34" s="33"/>
      <c r="D34" s="33"/>
      <c r="E34" s="33"/>
      <c r="F34" s="32">
        <f>+'[1]5.ΙΣ 31.12.2010'!H49+'[1]5.ΙΣ 31.12.2010'!H50</f>
        <v>14062.89</v>
      </c>
      <c r="G34" s="17"/>
      <c r="H34" s="33"/>
      <c r="I34" s="33"/>
      <c r="J34" s="32">
        <v>14062.89</v>
      </c>
      <c r="K34" s="52"/>
      <c r="L34" s="91" t="s">
        <v>90</v>
      </c>
      <c r="M34" s="6"/>
      <c r="N34" s="6"/>
      <c r="O34" s="33"/>
      <c r="P34" s="33"/>
      <c r="Q34" s="33"/>
      <c r="R34" s="33"/>
      <c r="S34" s="73"/>
      <c r="T34" s="67"/>
      <c r="U34" s="33"/>
      <c r="V34" s="6"/>
      <c r="W34" s="6"/>
      <c r="X34" s="6"/>
      <c r="Y34" s="6"/>
      <c r="Z34" s="6"/>
      <c r="AA34" s="6"/>
      <c r="AB34" s="6"/>
      <c r="AC34" s="38"/>
      <c r="AD34" s="38"/>
      <c r="AE34" s="38"/>
      <c r="AF34" s="38"/>
      <c r="AG34" s="38"/>
      <c r="AH34" s="38"/>
      <c r="AI34" s="38"/>
    </row>
    <row r="35" spans="2:35" ht="13.5" thickTop="1">
      <c r="B35" s="37"/>
      <c r="C35" s="33"/>
      <c r="D35" s="33"/>
      <c r="E35" s="33"/>
      <c r="F35" s="17">
        <f>F34+F30</f>
        <v>9055093.6700000018</v>
      </c>
      <c r="G35" s="17"/>
      <c r="H35" s="33"/>
      <c r="I35" s="33"/>
      <c r="J35" s="53">
        <f>J34+J30</f>
        <v>14464478.640000001</v>
      </c>
      <c r="K35" s="52"/>
      <c r="L35" s="6"/>
      <c r="M35" s="6"/>
      <c r="N35" s="6"/>
      <c r="O35" s="33"/>
      <c r="P35" s="33"/>
      <c r="Q35" s="33"/>
      <c r="R35" s="33"/>
      <c r="S35" s="73"/>
      <c r="T35" s="67"/>
      <c r="U35" s="33"/>
      <c r="V35" s="6"/>
      <c r="W35" s="6"/>
      <c r="X35" s="6"/>
      <c r="Y35" s="6"/>
      <c r="Z35" s="6"/>
      <c r="AA35" s="6"/>
      <c r="AB35" s="6"/>
      <c r="AC35" s="38"/>
      <c r="AD35" s="38"/>
      <c r="AE35" s="38"/>
      <c r="AF35" s="38"/>
      <c r="AG35" s="38"/>
      <c r="AH35" s="38"/>
      <c r="AI35" s="38"/>
    </row>
    <row r="36" spans="2:35">
      <c r="B36" s="37"/>
      <c r="C36" s="33"/>
      <c r="D36" s="33"/>
      <c r="E36" s="33"/>
      <c r="F36" s="17"/>
      <c r="G36" s="17"/>
      <c r="H36" s="33"/>
      <c r="I36" s="33"/>
      <c r="J36" s="53"/>
      <c r="K36" s="52"/>
      <c r="L36" s="6" t="s">
        <v>89</v>
      </c>
      <c r="M36" s="6"/>
      <c r="N36" s="6"/>
      <c r="O36" s="33"/>
      <c r="P36" s="33">
        <f>+P94</f>
        <v>-24556500.049999993</v>
      </c>
      <c r="Q36" s="33"/>
      <c r="R36" s="33">
        <f>R94</f>
        <v>-27792084.549999997</v>
      </c>
      <c r="S36" s="73"/>
      <c r="T36" s="67"/>
      <c r="U36" s="33"/>
      <c r="V36" s="6"/>
      <c r="W36" s="6"/>
      <c r="X36" s="6"/>
      <c r="Y36" s="6"/>
      <c r="Z36" s="6"/>
      <c r="AA36" s="6"/>
      <c r="AB36" s="6"/>
      <c r="AC36" s="38"/>
      <c r="AD36" s="38"/>
      <c r="AE36" s="38"/>
      <c r="AF36" s="38"/>
      <c r="AG36" s="38"/>
      <c r="AH36" s="38"/>
      <c r="AI36" s="38"/>
    </row>
    <row r="37" spans="2:35" ht="13.5" thickBot="1">
      <c r="B37" s="97" t="s">
        <v>88</v>
      </c>
      <c r="C37" s="33"/>
      <c r="D37" s="33"/>
      <c r="E37" s="33"/>
      <c r="F37" s="88">
        <f>+F24+F35</f>
        <v>23035525.530000001</v>
      </c>
      <c r="G37" s="17"/>
      <c r="H37" s="33"/>
      <c r="I37" s="33"/>
      <c r="J37" s="32">
        <f>+J24+J35</f>
        <v>28877813.240000002</v>
      </c>
      <c r="K37" s="52"/>
      <c r="L37" s="6"/>
      <c r="M37" s="6"/>
      <c r="N37" s="6"/>
      <c r="O37" s="33"/>
      <c r="P37" s="33"/>
      <c r="Q37" s="33"/>
      <c r="R37" s="33"/>
      <c r="S37" s="73"/>
      <c r="T37" s="67"/>
      <c r="U37" s="33"/>
      <c r="V37" s="6"/>
      <c r="W37" s="6"/>
      <c r="X37" s="6"/>
      <c r="Y37" s="6"/>
      <c r="Z37" s="6"/>
      <c r="AA37" s="6"/>
      <c r="AB37" s="6"/>
      <c r="AC37" s="38"/>
      <c r="AD37" s="38"/>
      <c r="AE37" s="38"/>
      <c r="AF37" s="38"/>
      <c r="AG37" s="38"/>
      <c r="AH37" s="38"/>
      <c r="AI37" s="38"/>
    </row>
    <row r="38" spans="2:35" ht="14.25" thickTop="1" thickBot="1">
      <c r="B38" s="37"/>
      <c r="C38" s="33"/>
      <c r="D38" s="33"/>
      <c r="E38" s="33"/>
      <c r="F38" s="17"/>
      <c r="G38" s="17"/>
      <c r="H38" s="33"/>
      <c r="I38" s="33"/>
      <c r="J38" s="53"/>
      <c r="K38" s="52"/>
      <c r="L38" s="6"/>
      <c r="M38" s="6"/>
      <c r="N38" s="6"/>
      <c r="O38" s="33"/>
      <c r="P38" s="94">
        <f>SUM(P35:P37)</f>
        <v>-24556500.049999993</v>
      </c>
      <c r="Q38" s="33"/>
      <c r="R38" s="94">
        <f>SUM(R35:R37)</f>
        <v>-27792084.549999997</v>
      </c>
      <c r="S38" s="73"/>
      <c r="T38" s="38"/>
      <c r="U38" s="33"/>
      <c r="V38" s="6"/>
      <c r="W38" s="6"/>
      <c r="X38" s="6"/>
      <c r="Y38" s="6"/>
      <c r="Z38" s="6"/>
      <c r="AA38" s="6"/>
      <c r="AB38" s="6"/>
      <c r="AC38" s="38"/>
      <c r="AD38" s="38"/>
      <c r="AE38" s="38"/>
      <c r="AF38" s="38"/>
      <c r="AG38" s="38"/>
      <c r="AH38" s="38"/>
      <c r="AI38" s="38"/>
    </row>
    <row r="39" spans="2:35" ht="13.5" thickTop="1">
      <c r="B39" s="37"/>
      <c r="C39" s="33"/>
      <c r="D39" s="33"/>
      <c r="E39" s="33"/>
      <c r="F39" s="33"/>
      <c r="G39" s="33"/>
      <c r="H39" s="33"/>
      <c r="I39" s="33"/>
      <c r="J39" s="39"/>
      <c r="K39" s="52"/>
      <c r="L39" s="6"/>
      <c r="M39" s="6"/>
      <c r="N39" s="6"/>
      <c r="O39" s="33"/>
      <c r="P39" s="33"/>
      <c r="Q39" s="33"/>
      <c r="R39" s="33"/>
      <c r="S39" s="73"/>
      <c r="T39" s="38"/>
      <c r="U39" s="33"/>
      <c r="V39" s="6"/>
      <c r="W39" s="6"/>
      <c r="X39" s="6"/>
      <c r="Y39" s="6"/>
      <c r="Z39" s="6"/>
      <c r="AA39" s="6"/>
      <c r="AB39" s="6"/>
      <c r="AC39" s="38"/>
      <c r="AD39" s="38"/>
      <c r="AE39" s="38"/>
      <c r="AF39" s="38"/>
      <c r="AG39" s="38"/>
      <c r="AH39" s="38"/>
      <c r="AI39" s="38"/>
    </row>
    <row r="40" spans="2:35">
      <c r="B40" s="34" t="s">
        <v>87</v>
      </c>
      <c r="C40" s="19"/>
      <c r="D40" s="33"/>
      <c r="E40" s="33"/>
      <c r="F40" s="33"/>
      <c r="G40" s="33"/>
      <c r="H40" s="33"/>
      <c r="I40" s="33"/>
      <c r="J40" s="39"/>
      <c r="K40" s="52"/>
      <c r="L40" s="6"/>
      <c r="M40" s="6"/>
      <c r="N40" s="6"/>
      <c r="O40" s="33"/>
      <c r="P40" s="33"/>
      <c r="Q40" s="33"/>
      <c r="R40" s="33"/>
      <c r="S40" s="73"/>
      <c r="T40" s="38"/>
      <c r="U40" s="33"/>
      <c r="V40" s="6"/>
      <c r="W40" s="6"/>
      <c r="X40" s="6"/>
      <c r="Y40" s="6"/>
      <c r="Z40" s="6"/>
      <c r="AA40" s="6"/>
      <c r="AB40" s="6"/>
      <c r="AC40" s="38"/>
      <c r="AD40" s="38"/>
      <c r="AE40" s="38"/>
      <c r="AF40" s="38"/>
      <c r="AG40" s="38"/>
      <c r="AH40" s="38"/>
      <c r="AI40" s="38"/>
    </row>
    <row r="41" spans="2:35" ht="13.5" thickBot="1">
      <c r="B41" s="37" t="s">
        <v>86</v>
      </c>
      <c r="C41" s="33"/>
      <c r="D41" s="33"/>
      <c r="E41" s="33"/>
      <c r="F41" s="33"/>
      <c r="G41" s="33"/>
      <c r="H41" s="33"/>
      <c r="I41" s="33"/>
      <c r="J41" s="39"/>
      <c r="K41" s="52"/>
      <c r="L41" s="45" t="s">
        <v>85</v>
      </c>
      <c r="M41" s="6"/>
      <c r="N41" s="6"/>
      <c r="O41" s="33"/>
      <c r="P41" s="96">
        <f>+P13+P19+P29+P38</f>
        <v>211096424.76000002</v>
      </c>
      <c r="Q41" s="41"/>
      <c r="R41" s="96">
        <f>+R13+R19+R29+R38</f>
        <v>225485982.87</v>
      </c>
      <c r="S41" s="73"/>
      <c r="T41" s="38"/>
      <c r="U41" s="33"/>
      <c r="V41" s="6"/>
      <c r="W41" s="6"/>
      <c r="X41" s="6"/>
      <c r="Y41" s="6"/>
      <c r="Z41" s="6"/>
      <c r="AA41" s="6"/>
      <c r="AB41" s="6"/>
      <c r="AC41" s="38"/>
      <c r="AD41" s="38"/>
      <c r="AE41" s="38"/>
      <c r="AF41" s="38"/>
      <c r="AG41" s="38"/>
      <c r="AH41" s="38"/>
      <c r="AI41" s="38"/>
    </row>
    <row r="42" spans="2:35" ht="13.5" thickTop="1">
      <c r="B42" s="37" t="s">
        <v>84</v>
      </c>
      <c r="C42" s="33"/>
      <c r="D42" s="33"/>
      <c r="E42" s="33">
        <f>+SUM('[1]5.ΙΣ 31.12.2010'!H51:H63)</f>
        <v>3546131.1899999972</v>
      </c>
      <c r="F42" s="33"/>
      <c r="G42" s="33"/>
      <c r="H42" s="33"/>
      <c r="I42" s="33">
        <v>2867879.7600000002</v>
      </c>
      <c r="J42" s="39"/>
      <c r="K42" s="52"/>
      <c r="L42" s="7"/>
      <c r="M42" s="7"/>
      <c r="N42" s="6"/>
      <c r="O42" s="6"/>
      <c r="P42" s="6"/>
      <c r="Q42" s="6"/>
      <c r="R42" s="6"/>
      <c r="S42" s="14"/>
      <c r="T42" s="38"/>
      <c r="U42" s="33"/>
      <c r="V42" s="6"/>
      <c r="W42" s="6"/>
      <c r="X42" s="6"/>
      <c r="Y42" s="6"/>
      <c r="Z42" s="6"/>
      <c r="AA42" s="6"/>
      <c r="AB42" s="6"/>
      <c r="AC42" s="38"/>
      <c r="AD42" s="38"/>
      <c r="AE42" s="38"/>
      <c r="AF42" s="38"/>
      <c r="AG42" s="38"/>
      <c r="AH42" s="38"/>
      <c r="AI42" s="38"/>
    </row>
    <row r="43" spans="2:35">
      <c r="B43" s="37" t="s">
        <v>83</v>
      </c>
      <c r="C43" s="33"/>
      <c r="D43" s="33"/>
      <c r="E43" s="36">
        <f>-'[1]5.ΙΣ 31.12.2010'!H190+'[1]5.ΙΣ 31.12.2010'!E190</f>
        <v>2900000</v>
      </c>
      <c r="F43" s="33">
        <f>E42-E43</f>
        <v>646131.18999999715</v>
      </c>
      <c r="G43" s="33"/>
      <c r="H43" s="33"/>
      <c r="I43" s="36">
        <v>1500000</v>
      </c>
      <c r="J43" s="39">
        <f>I42-I43</f>
        <v>1367879.7600000002</v>
      </c>
      <c r="K43" s="52"/>
      <c r="L43" s="7"/>
      <c r="M43" s="7"/>
      <c r="N43" s="6"/>
      <c r="O43" s="6"/>
      <c r="P43" s="6"/>
      <c r="Q43" s="6"/>
      <c r="R43" s="6"/>
      <c r="S43" s="14"/>
      <c r="T43" s="38"/>
      <c r="U43" s="33"/>
      <c r="V43" s="6"/>
      <c r="W43" s="6"/>
      <c r="X43" s="6"/>
      <c r="Y43" s="6"/>
      <c r="Z43" s="6"/>
      <c r="AA43" s="6"/>
      <c r="AB43" s="6"/>
      <c r="AC43" s="38"/>
      <c r="AD43" s="38"/>
      <c r="AE43" s="38"/>
      <c r="AF43" s="38"/>
      <c r="AG43" s="38"/>
      <c r="AH43" s="38"/>
      <c r="AI43" s="38"/>
    </row>
    <row r="44" spans="2:35">
      <c r="B44" s="37" t="s">
        <v>82</v>
      </c>
      <c r="C44" s="33"/>
      <c r="D44" s="33"/>
      <c r="E44" s="33"/>
      <c r="F44" s="33">
        <f>+SUM('[1]5.ΙΣ 31.12.2010'!H64:H83)</f>
        <v>514578.68999999989</v>
      </c>
      <c r="G44" s="33"/>
      <c r="H44" s="33"/>
      <c r="I44" s="33"/>
      <c r="J44" s="39">
        <v>914661.45999999985</v>
      </c>
      <c r="K44" s="52"/>
      <c r="L44" s="7"/>
      <c r="M44" s="7"/>
      <c r="N44" s="6"/>
      <c r="O44" s="6"/>
      <c r="P44" s="6"/>
      <c r="Q44" s="6"/>
      <c r="R44" s="6"/>
      <c r="S44" s="14"/>
      <c r="T44" s="38"/>
      <c r="U44" s="33"/>
      <c r="V44" s="6"/>
      <c r="W44" s="6"/>
      <c r="X44" s="6"/>
      <c r="Y44" s="6"/>
      <c r="Z44" s="6"/>
      <c r="AA44" s="6"/>
      <c r="AB44" s="6"/>
      <c r="AC44" s="38"/>
      <c r="AD44" s="38"/>
      <c r="AE44" s="38"/>
      <c r="AF44" s="38"/>
      <c r="AG44" s="38"/>
      <c r="AH44" s="38"/>
      <c r="AI44" s="38"/>
    </row>
    <row r="45" spans="2:35">
      <c r="B45" s="37" t="s">
        <v>81</v>
      </c>
      <c r="C45" s="33"/>
      <c r="D45" s="33"/>
      <c r="E45" s="33"/>
      <c r="F45" s="33">
        <f>+SUM('[1]5.ΙΣ 31.12.2010'!H160:H173)</f>
        <v>20997.95</v>
      </c>
      <c r="G45" s="33"/>
      <c r="H45" s="33"/>
      <c r="I45" s="33"/>
      <c r="J45" s="39">
        <v>42725.310000000012</v>
      </c>
      <c r="K45" s="52"/>
      <c r="L45" s="7"/>
      <c r="M45" s="7"/>
      <c r="N45" s="6"/>
      <c r="O45" s="6"/>
      <c r="P45" s="6"/>
      <c r="Q45" s="6"/>
      <c r="R45" s="6"/>
      <c r="S45" s="14"/>
      <c r="T45" s="67"/>
      <c r="U45" s="33"/>
      <c r="V45" s="6"/>
      <c r="W45" s="6"/>
      <c r="X45" s="6"/>
      <c r="Y45" s="41"/>
      <c r="Z45" s="6"/>
      <c r="AA45" s="6"/>
      <c r="AB45" s="6"/>
      <c r="AC45" s="38"/>
      <c r="AD45" s="38"/>
      <c r="AE45" s="38"/>
      <c r="AF45" s="38"/>
      <c r="AG45" s="38"/>
      <c r="AH45" s="38"/>
      <c r="AI45" s="38"/>
    </row>
    <row r="46" spans="2:35">
      <c r="B46" s="37" t="s">
        <v>80</v>
      </c>
      <c r="C46" s="33"/>
      <c r="D46" s="33"/>
      <c r="E46" s="33"/>
      <c r="F46" s="33">
        <f>+SUM('[1]5.ΙΣ 31.12.2010'!H84:H92)</f>
        <v>14804309.34</v>
      </c>
      <c r="G46" s="33"/>
      <c r="H46" s="33"/>
      <c r="I46" s="33"/>
      <c r="J46" s="39">
        <v>15105459.579999998</v>
      </c>
      <c r="K46" s="52"/>
      <c r="L46" s="6"/>
      <c r="M46" s="6"/>
      <c r="N46" s="6"/>
      <c r="O46" s="33"/>
      <c r="P46" s="33"/>
      <c r="Q46" s="33"/>
      <c r="R46" s="33"/>
      <c r="S46" s="73"/>
      <c r="T46" s="38"/>
      <c r="U46" s="33"/>
      <c r="V46" s="6"/>
      <c r="W46" s="6"/>
      <c r="X46" s="6"/>
      <c r="Y46" s="6"/>
      <c r="Z46" s="6"/>
      <c r="AA46" s="6"/>
      <c r="AB46" s="6"/>
      <c r="AC46" s="38"/>
      <c r="AD46" s="38"/>
      <c r="AE46" s="38"/>
      <c r="AF46" s="38"/>
      <c r="AG46" s="38"/>
      <c r="AH46" s="38"/>
      <c r="AI46" s="38"/>
    </row>
    <row r="47" spans="2:35">
      <c r="B47" s="37"/>
      <c r="C47" s="33"/>
      <c r="D47" s="33"/>
      <c r="E47" s="33"/>
      <c r="F47" s="33"/>
      <c r="G47" s="33"/>
      <c r="H47" s="33"/>
      <c r="I47" s="33"/>
      <c r="J47" s="39"/>
      <c r="K47" s="52"/>
      <c r="L47" s="92" t="s">
        <v>79</v>
      </c>
      <c r="M47" s="6"/>
      <c r="N47" s="6"/>
      <c r="O47" s="33"/>
      <c r="P47" s="41"/>
      <c r="Q47" s="41"/>
      <c r="R47" s="41"/>
      <c r="S47" s="73"/>
      <c r="T47" s="38"/>
      <c r="U47" s="33"/>
      <c r="V47" s="6"/>
      <c r="W47" s="6"/>
      <c r="X47" s="6"/>
      <c r="Y47" s="6"/>
      <c r="Z47" s="6"/>
      <c r="AA47" s="6"/>
      <c r="AB47" s="6"/>
      <c r="AC47" s="38"/>
      <c r="AD47" s="38"/>
      <c r="AE47" s="38"/>
      <c r="AF47" s="38"/>
      <c r="AG47" s="38"/>
      <c r="AH47" s="38"/>
      <c r="AI47" s="38"/>
    </row>
    <row r="48" spans="2:35">
      <c r="B48" s="37" t="s">
        <v>78</v>
      </c>
      <c r="C48" s="33"/>
      <c r="D48" s="33"/>
      <c r="E48" s="33"/>
      <c r="F48" s="33">
        <f>+SUM('[1]5.ΙΣ 31.12.2010'!H116:H119)</f>
        <v>1493.82</v>
      </c>
      <c r="G48" s="33"/>
      <c r="H48" s="33"/>
      <c r="I48" s="33"/>
      <c r="J48" s="39">
        <v>2193.8200000000002</v>
      </c>
      <c r="K48" s="52"/>
      <c r="L48" s="81" t="s">
        <v>77</v>
      </c>
      <c r="M48" s="6"/>
      <c r="N48" s="6"/>
      <c r="O48" s="33"/>
      <c r="P48" s="80">
        <f>-'[1]5.ΙΣ 31.12.2010'!H191-'[1]5.ΙΣ 31.12.2010'!E190</f>
        <v>1365.95</v>
      </c>
      <c r="Q48" s="41"/>
      <c r="R48" s="80">
        <v>1365.95</v>
      </c>
      <c r="S48" s="73"/>
      <c r="T48" s="38"/>
      <c r="U48" s="33"/>
      <c r="V48" s="6"/>
      <c r="W48" s="6"/>
      <c r="X48" s="6"/>
      <c r="Y48" s="6"/>
      <c r="Z48" s="6"/>
      <c r="AA48" s="6"/>
      <c r="AB48" s="6"/>
      <c r="AC48" s="38"/>
      <c r="AD48" s="38"/>
      <c r="AE48" s="38"/>
      <c r="AF48" s="38"/>
      <c r="AG48" s="38"/>
      <c r="AH48" s="38"/>
      <c r="AI48" s="38"/>
    </row>
    <row r="49" spans="2:35" ht="13.5" thickBot="1">
      <c r="B49" s="37"/>
      <c r="C49" s="33"/>
      <c r="D49" s="33"/>
      <c r="E49" s="33"/>
      <c r="F49" s="76">
        <f>SUM(F42:F48)</f>
        <v>15987510.989999996</v>
      </c>
      <c r="G49" s="33"/>
      <c r="H49" s="33"/>
      <c r="I49" s="33"/>
      <c r="J49" s="77">
        <f>SUM(J42:J48)</f>
        <v>17432919.93</v>
      </c>
      <c r="K49" s="52"/>
      <c r="L49" s="81" t="s">
        <v>76</v>
      </c>
      <c r="M49" s="6"/>
      <c r="N49" s="6"/>
      <c r="O49" s="33"/>
      <c r="P49" s="95">
        <f>-'[1]5.ΙΣ 31.12.2010'!H188</f>
        <v>2863000</v>
      </c>
      <c r="Q49" s="41"/>
      <c r="R49" s="95">
        <v>2163000</v>
      </c>
      <c r="S49" s="73"/>
      <c r="T49" s="38"/>
      <c r="U49" s="33"/>
      <c r="V49" s="6"/>
      <c r="W49" s="6"/>
      <c r="X49" s="6"/>
      <c r="Y49" s="6"/>
      <c r="Z49" s="6"/>
      <c r="AA49" s="6"/>
      <c r="AB49" s="6"/>
      <c r="AC49" s="38"/>
      <c r="AD49" s="38"/>
      <c r="AE49" s="38"/>
      <c r="AF49" s="38"/>
      <c r="AG49" s="38"/>
      <c r="AH49" s="38"/>
      <c r="AI49" s="38"/>
    </row>
    <row r="50" spans="2:35" ht="13.5" thickTop="1">
      <c r="B50" s="37"/>
      <c r="C50" s="33"/>
      <c r="D50" s="33"/>
      <c r="E50" s="33"/>
      <c r="F50" s="33"/>
      <c r="G50" s="33"/>
      <c r="H50" s="33"/>
      <c r="I50" s="33"/>
      <c r="J50" s="39"/>
      <c r="K50" s="52"/>
      <c r="L50" s="45"/>
      <c r="M50" s="6"/>
      <c r="N50" s="6"/>
      <c r="O50" s="33"/>
      <c r="P50" s="41">
        <f>SUM(P48:P49)</f>
        <v>2864365.95</v>
      </c>
      <c r="Q50" s="41"/>
      <c r="R50" s="41">
        <f>SUM(R48:R49)</f>
        <v>2164365.9500000002</v>
      </c>
      <c r="S50" s="73"/>
      <c r="T50" s="38"/>
      <c r="U50" s="33"/>
      <c r="V50" s="6"/>
      <c r="W50" s="6"/>
      <c r="X50" s="6"/>
      <c r="Y50" s="6"/>
      <c r="Z50" s="6"/>
      <c r="AA50" s="6"/>
      <c r="AB50" s="6"/>
      <c r="AC50" s="38"/>
      <c r="AD50" s="38"/>
      <c r="AE50" s="38"/>
      <c r="AF50" s="38"/>
      <c r="AG50" s="38"/>
      <c r="AH50" s="38"/>
      <c r="AI50" s="38"/>
    </row>
    <row r="51" spans="2:35">
      <c r="B51" s="37" t="s">
        <v>75</v>
      </c>
      <c r="C51" s="33"/>
      <c r="D51" s="33"/>
      <c r="E51" s="33"/>
      <c r="F51" s="33"/>
      <c r="G51" s="33"/>
      <c r="H51" s="33"/>
      <c r="I51" s="33"/>
      <c r="J51" s="39"/>
      <c r="K51" s="52"/>
      <c r="L51" s="6" t="s">
        <v>10</v>
      </c>
      <c r="M51" s="6"/>
      <c r="N51" s="6"/>
      <c r="O51" s="33"/>
      <c r="P51" s="33" t="s">
        <v>10</v>
      </c>
      <c r="Q51" s="33"/>
      <c r="R51" s="33" t="s">
        <v>10</v>
      </c>
      <c r="S51" s="73"/>
      <c r="T51" s="38"/>
      <c r="U51" s="33"/>
      <c r="V51" s="6"/>
      <c r="W51" s="6"/>
      <c r="X51" s="6"/>
      <c r="Y51" s="6"/>
      <c r="Z51" s="6"/>
      <c r="AA51" s="6"/>
      <c r="AB51" s="6"/>
      <c r="AC51" s="38"/>
      <c r="AD51" s="38"/>
      <c r="AE51" s="38"/>
      <c r="AF51" s="38"/>
      <c r="AG51" s="38"/>
      <c r="AH51" s="38"/>
      <c r="AI51" s="38"/>
    </row>
    <row r="52" spans="2:35">
      <c r="B52" s="37" t="s">
        <v>74</v>
      </c>
      <c r="C52" s="33"/>
      <c r="D52" s="33"/>
      <c r="E52" s="33"/>
      <c r="F52" s="33">
        <f>+SUM('[1]5.ΙΣ 31.12.2010'!H93:H105)</f>
        <v>186010795.75</v>
      </c>
      <c r="G52" s="33"/>
      <c r="H52" s="33"/>
      <c r="I52" s="33"/>
      <c r="J52" s="39">
        <v>176423954.62</v>
      </c>
      <c r="K52" s="52"/>
      <c r="L52" s="6"/>
      <c r="M52" s="6"/>
      <c r="N52" s="6"/>
      <c r="O52" s="33"/>
      <c r="P52" s="33"/>
      <c r="Q52" s="33"/>
      <c r="R52" s="33"/>
      <c r="S52" s="73"/>
      <c r="T52" s="38"/>
      <c r="U52" s="33"/>
      <c r="V52" s="6"/>
      <c r="W52" s="6"/>
      <c r="X52" s="6"/>
      <c r="Y52" s="6"/>
      <c r="Z52" s="6"/>
      <c r="AA52" s="6"/>
      <c r="AB52" s="6"/>
      <c r="AC52" s="38"/>
      <c r="AD52" s="38"/>
      <c r="AE52" s="38"/>
      <c r="AF52" s="38"/>
      <c r="AG52" s="38"/>
      <c r="AH52" s="38"/>
      <c r="AI52" s="38"/>
    </row>
    <row r="53" spans="2:35">
      <c r="B53" s="37" t="s">
        <v>73</v>
      </c>
      <c r="C53" s="33"/>
      <c r="D53" s="33"/>
      <c r="E53" s="33"/>
      <c r="F53" s="33">
        <f>-SUM('[1]5.ΙΣ 31.12.2010'!H106:H115)</f>
        <v>26260992.93</v>
      </c>
      <c r="G53" s="33"/>
      <c r="H53" s="33"/>
      <c r="I53" s="33"/>
      <c r="J53" s="39">
        <v>14631275.289999999</v>
      </c>
      <c r="K53" s="52"/>
      <c r="L53" s="6" t="s">
        <v>10</v>
      </c>
      <c r="M53" s="6"/>
      <c r="N53" s="6"/>
      <c r="O53" s="33"/>
      <c r="P53" s="33" t="s">
        <v>10</v>
      </c>
      <c r="Q53" s="33"/>
      <c r="R53" s="33" t="s">
        <v>10</v>
      </c>
      <c r="S53" s="73"/>
      <c r="T53" s="38"/>
      <c r="U53" s="33"/>
      <c r="V53" s="6"/>
      <c r="W53" s="6"/>
      <c r="X53" s="6"/>
      <c r="Y53" s="6"/>
      <c r="Z53" s="6"/>
      <c r="AA53" s="6"/>
      <c r="AB53" s="6"/>
      <c r="AC53" s="38"/>
      <c r="AD53" s="38"/>
      <c r="AE53" s="38"/>
      <c r="AF53" s="38"/>
      <c r="AG53" s="38"/>
      <c r="AH53" s="38"/>
      <c r="AI53" s="38"/>
    </row>
    <row r="54" spans="2:35" ht="13.5" thickBot="1">
      <c r="B54" s="37"/>
      <c r="C54" s="33"/>
      <c r="D54" s="33"/>
      <c r="E54" s="33"/>
      <c r="F54" s="94">
        <f>+F52-F53</f>
        <v>159749802.81999999</v>
      </c>
      <c r="G54" s="33"/>
      <c r="H54" s="33"/>
      <c r="I54" s="33"/>
      <c r="J54" s="93">
        <f>+J52-J53</f>
        <v>161792679.33000001</v>
      </c>
      <c r="K54" s="52"/>
      <c r="L54" s="92" t="s">
        <v>72</v>
      </c>
      <c r="M54" s="49"/>
      <c r="N54" s="6"/>
      <c r="O54" s="33"/>
      <c r="P54" s="33"/>
      <c r="Q54" s="33"/>
      <c r="R54" s="33"/>
      <c r="S54" s="73"/>
      <c r="T54" s="38"/>
      <c r="U54" s="33"/>
      <c r="V54" s="6"/>
      <c r="W54" s="6"/>
      <c r="X54" s="6"/>
      <c r="Y54" s="6"/>
      <c r="Z54" s="6"/>
      <c r="AA54" s="6"/>
      <c r="AB54" s="6"/>
      <c r="AC54" s="38"/>
      <c r="AD54" s="38"/>
      <c r="AE54" s="38"/>
      <c r="AF54" s="38"/>
      <c r="AG54" s="38"/>
      <c r="AH54" s="38"/>
      <c r="AI54" s="38"/>
    </row>
    <row r="55" spans="2:35" ht="13.5" thickTop="1">
      <c r="B55" s="37"/>
      <c r="C55" s="33"/>
      <c r="D55" s="33"/>
      <c r="E55" s="33"/>
      <c r="F55" s="33"/>
      <c r="G55" s="33"/>
      <c r="H55" s="33"/>
      <c r="I55" s="33"/>
      <c r="J55" s="39"/>
      <c r="K55" s="52"/>
      <c r="L55" s="6" t="s">
        <v>71</v>
      </c>
      <c r="M55" s="6"/>
      <c r="N55" s="6"/>
      <c r="O55" s="33"/>
      <c r="P55" s="33"/>
      <c r="Q55" s="33"/>
      <c r="R55" s="33"/>
      <c r="S55" s="73"/>
      <c r="T55" s="38"/>
      <c r="U55" s="33"/>
      <c r="V55" s="6"/>
      <c r="W55" s="6"/>
      <c r="X55" s="6"/>
      <c r="Y55" s="6"/>
      <c r="Z55" s="6"/>
      <c r="AA55" s="6"/>
      <c r="AB55" s="6"/>
      <c r="AC55" s="38"/>
      <c r="AD55" s="38"/>
      <c r="AE55" s="38"/>
      <c r="AF55" s="38"/>
      <c r="AG55" s="38"/>
      <c r="AH55" s="38"/>
      <c r="AI55" s="38"/>
    </row>
    <row r="56" spans="2:35">
      <c r="B56" s="37"/>
      <c r="C56" s="33"/>
      <c r="D56" s="33"/>
      <c r="E56" s="33"/>
      <c r="F56" s="33"/>
      <c r="G56" s="33"/>
      <c r="H56" s="33"/>
      <c r="I56" s="33"/>
      <c r="J56" s="39"/>
      <c r="K56" s="52"/>
      <c r="L56" s="6" t="s">
        <v>70</v>
      </c>
      <c r="M56" s="6"/>
      <c r="N56" s="6"/>
      <c r="O56" s="33"/>
      <c r="P56" s="33">
        <f>-SUM('[1]5.ΙΣ 31.12.2010'!H218:H229)</f>
        <v>3683322.9500000007</v>
      </c>
      <c r="Q56" s="33"/>
      <c r="R56" s="33">
        <v>959043.23000000021</v>
      </c>
      <c r="S56" s="73"/>
      <c r="T56" s="38"/>
      <c r="U56" s="33"/>
      <c r="V56" s="6"/>
      <c r="W56" s="6"/>
      <c r="X56" s="6"/>
      <c r="Y56" s="6"/>
      <c r="Z56" s="6"/>
      <c r="AA56" s="6"/>
      <c r="AB56" s="6"/>
      <c r="AC56" s="38"/>
      <c r="AD56" s="38"/>
      <c r="AE56" s="38"/>
      <c r="AF56" s="38"/>
      <c r="AG56" s="38"/>
      <c r="AH56" s="38"/>
      <c r="AI56" s="38"/>
    </row>
    <row r="57" spans="2:35" ht="13.5" thickBot="1">
      <c r="B57" s="37"/>
      <c r="C57" s="33"/>
      <c r="D57" s="33"/>
      <c r="E57" s="33"/>
      <c r="F57" s="76">
        <f>+F54</f>
        <v>159749802.81999999</v>
      </c>
      <c r="G57" s="33"/>
      <c r="H57" s="33"/>
      <c r="I57" s="33"/>
      <c r="J57" s="77">
        <f>+J54</f>
        <v>161792679.33000001</v>
      </c>
      <c r="K57" s="52"/>
      <c r="L57" s="6" t="s">
        <v>69</v>
      </c>
      <c r="M57" s="6"/>
      <c r="N57" s="6"/>
      <c r="O57" s="33"/>
      <c r="P57" s="33">
        <f>-SUM('[1]5.ΙΣ 31.12.2010'!H230:H237)</f>
        <v>2927457.1999999997</v>
      </c>
      <c r="Q57" s="33"/>
      <c r="R57" s="33">
        <v>2787606.16</v>
      </c>
      <c r="S57" s="73"/>
      <c r="T57" s="38"/>
      <c r="U57" s="33"/>
      <c r="V57" s="6"/>
      <c r="W57" s="6"/>
      <c r="X57" s="6"/>
      <c r="Y57" s="6"/>
      <c r="Z57" s="6"/>
      <c r="AA57" s="6"/>
      <c r="AB57" s="6"/>
      <c r="AC57" s="38"/>
      <c r="AD57" s="38"/>
      <c r="AE57" s="38"/>
      <c r="AF57" s="38"/>
      <c r="AG57" s="38"/>
      <c r="AH57" s="38"/>
      <c r="AI57" s="38"/>
    </row>
    <row r="58" spans="2:35" ht="13.5" thickTop="1">
      <c r="B58" s="37"/>
      <c r="C58" s="33"/>
      <c r="D58" s="33"/>
      <c r="E58" s="33"/>
      <c r="F58" s="33"/>
      <c r="G58" s="6"/>
      <c r="H58" s="33"/>
      <c r="I58" s="33"/>
      <c r="J58" s="39"/>
      <c r="K58" s="52"/>
      <c r="L58" s="6" t="s">
        <v>68</v>
      </c>
      <c r="M58" s="6"/>
      <c r="N58" s="6"/>
      <c r="O58" s="33"/>
      <c r="P58" s="33">
        <f>-SUM('[1]5.ΙΣ 31.12.2010'!H193:H214)-'[1]5.ΙΣ 31.12.2010'!H216-'[1]5.ΙΣ 31.12.2010'!H217-'[1]5.ΙΣ 31.12.2010'!H179</f>
        <v>20744065.00999999</v>
      </c>
      <c r="Q58" s="33"/>
      <c r="R58" s="33">
        <v>21719796.040000003</v>
      </c>
      <c r="S58" s="73"/>
      <c r="T58" s="38"/>
      <c r="U58" s="33"/>
      <c r="V58" s="6"/>
      <c r="W58" s="6"/>
      <c r="X58" s="6"/>
      <c r="Y58" s="6"/>
      <c r="Z58" s="6"/>
      <c r="AA58" s="6"/>
      <c r="AB58" s="6"/>
      <c r="AC58" s="38"/>
      <c r="AD58" s="38"/>
      <c r="AE58" s="38"/>
      <c r="AF58" s="38"/>
      <c r="AG58" s="38"/>
      <c r="AH58" s="38"/>
      <c r="AI58" s="38"/>
    </row>
    <row r="59" spans="2:35">
      <c r="B59" s="37" t="s">
        <v>67</v>
      </c>
      <c r="C59" s="33"/>
      <c r="D59" s="33"/>
      <c r="E59" s="33"/>
      <c r="F59" s="33" t="s">
        <v>10</v>
      </c>
      <c r="G59" s="33"/>
      <c r="H59" s="33"/>
      <c r="I59" s="33"/>
      <c r="J59" s="39" t="s">
        <v>10</v>
      </c>
      <c r="K59" s="52"/>
      <c r="L59" s="2" t="s">
        <v>66</v>
      </c>
      <c r="M59" s="2"/>
      <c r="N59" s="2"/>
      <c r="O59" s="3"/>
      <c r="P59" s="78">
        <f>-'[1]5.ΙΣ 31.12.2010'!H215</f>
        <v>32744876.309999999</v>
      </c>
      <c r="Q59" s="41"/>
      <c r="R59" s="80">
        <v>32744876.310000006</v>
      </c>
      <c r="S59" s="73"/>
      <c r="T59" s="38"/>
      <c r="U59" s="33"/>
      <c r="V59" s="6"/>
      <c r="W59" s="6"/>
      <c r="X59" s="6"/>
      <c r="Y59" s="6"/>
      <c r="Z59" s="6"/>
      <c r="AA59" s="6"/>
      <c r="AB59" s="6"/>
      <c r="AC59" s="38"/>
      <c r="AD59" s="38"/>
      <c r="AE59" s="38"/>
      <c r="AF59" s="38"/>
      <c r="AG59" s="38"/>
      <c r="AH59" s="38"/>
      <c r="AI59" s="38"/>
    </row>
    <row r="60" spans="2:35" ht="13.5" thickBot="1">
      <c r="B60" s="37" t="s">
        <v>65</v>
      </c>
      <c r="C60" s="33"/>
      <c r="D60" s="33"/>
      <c r="E60" s="33"/>
      <c r="F60" s="33">
        <f>+SUM('[1]5.ΙΣ 31.12.2010'!H174:H178)</f>
        <v>64716249.159999996</v>
      </c>
      <c r="G60" s="33"/>
      <c r="H60" s="33"/>
      <c r="I60" s="33"/>
      <c r="J60" s="39">
        <v>69092745.00999999</v>
      </c>
      <c r="K60" s="52"/>
      <c r="L60" s="83" t="s">
        <v>64</v>
      </c>
      <c r="M60" s="6"/>
      <c r="N60" s="6"/>
      <c r="O60" s="33"/>
      <c r="P60" s="76">
        <f>SUM(P56:P59)</f>
        <v>60099721.469999984</v>
      </c>
      <c r="Q60" s="41"/>
      <c r="R60" s="76">
        <f>SUM(R56:R59)</f>
        <v>58211321.74000001</v>
      </c>
      <c r="S60" s="73"/>
      <c r="T60" s="38"/>
      <c r="U60" s="33"/>
      <c r="V60" s="6"/>
      <c r="W60" s="6"/>
      <c r="X60" s="6"/>
      <c r="Y60" s="6"/>
      <c r="Z60" s="6"/>
      <c r="AA60" s="6"/>
      <c r="AB60" s="6"/>
      <c r="AC60" s="38"/>
      <c r="AD60" s="38"/>
      <c r="AE60" s="38"/>
      <c r="AF60" s="38"/>
      <c r="AG60" s="38"/>
      <c r="AH60" s="38"/>
      <c r="AI60" s="38"/>
    </row>
    <row r="61" spans="2:35" ht="13.5" thickTop="1">
      <c r="B61" s="37"/>
      <c r="C61" s="33"/>
      <c r="D61" s="33"/>
      <c r="E61" s="33"/>
      <c r="F61" s="36"/>
      <c r="G61" s="33"/>
      <c r="H61" s="33"/>
      <c r="I61" s="33"/>
      <c r="J61" s="35"/>
      <c r="K61" s="52"/>
      <c r="L61" s="6" t="s">
        <v>10</v>
      </c>
      <c r="M61" s="6"/>
      <c r="N61" s="6"/>
      <c r="O61" s="33"/>
      <c r="P61" s="33" t="s">
        <v>10</v>
      </c>
      <c r="Q61" s="33"/>
      <c r="R61" s="33" t="s">
        <v>10</v>
      </c>
      <c r="S61" s="14" t="s">
        <v>10</v>
      </c>
      <c r="T61" s="38"/>
      <c r="U61" s="33"/>
      <c r="V61" s="6"/>
      <c r="W61" s="6"/>
      <c r="X61" s="6"/>
      <c r="Y61" s="6"/>
      <c r="Z61" s="6"/>
      <c r="AA61" s="6"/>
      <c r="AB61" s="6"/>
      <c r="AC61" s="38"/>
      <c r="AD61" s="38"/>
      <c r="AE61" s="38"/>
      <c r="AF61" s="38"/>
      <c r="AG61" s="38"/>
      <c r="AH61" s="38"/>
      <c r="AI61" s="38"/>
    </row>
    <row r="62" spans="2:35" ht="13.5" thickBot="1">
      <c r="B62" s="37" t="s">
        <v>10</v>
      </c>
      <c r="C62" s="33"/>
      <c r="D62" s="33"/>
      <c r="E62" s="33"/>
      <c r="F62" s="76">
        <f>+F60+F61</f>
        <v>64716249.159999996</v>
      </c>
      <c r="G62" s="33"/>
      <c r="H62" s="33"/>
      <c r="I62" s="33"/>
      <c r="J62" s="77">
        <f>+J60+J61</f>
        <v>69092745.00999999</v>
      </c>
      <c r="K62" s="52"/>
      <c r="L62" s="6"/>
      <c r="M62" s="6"/>
      <c r="N62" s="6"/>
      <c r="O62" s="33"/>
      <c r="P62" s="17" t="s">
        <v>10</v>
      </c>
      <c r="Q62" s="17"/>
      <c r="R62" s="17" t="s">
        <v>10</v>
      </c>
      <c r="S62" s="14"/>
      <c r="T62" s="38"/>
      <c r="U62" s="33"/>
      <c r="V62" s="6"/>
      <c r="W62" s="6"/>
      <c r="X62" s="6"/>
      <c r="Y62" s="6"/>
      <c r="Z62" s="6"/>
      <c r="AA62" s="6"/>
      <c r="AB62" s="6"/>
      <c r="AC62" s="38"/>
      <c r="AD62" s="38"/>
      <c r="AE62" s="38"/>
      <c r="AF62" s="38"/>
      <c r="AG62" s="38"/>
      <c r="AH62" s="38"/>
      <c r="AI62" s="38"/>
    </row>
    <row r="63" spans="2:35" ht="13.5" thickTop="1">
      <c r="B63" s="37"/>
      <c r="C63" s="33"/>
      <c r="D63" s="33"/>
      <c r="E63" s="33"/>
      <c r="F63" s="33" t="s">
        <v>10</v>
      </c>
      <c r="G63" s="33"/>
      <c r="H63" s="33"/>
      <c r="I63" s="33"/>
      <c r="J63" s="39" t="s">
        <v>10</v>
      </c>
      <c r="K63" s="52"/>
      <c r="L63" s="91" t="s">
        <v>63</v>
      </c>
      <c r="M63" s="83"/>
      <c r="N63" s="6"/>
      <c r="O63" s="33"/>
      <c r="P63" s="33"/>
      <c r="Q63" s="33"/>
      <c r="R63" s="33"/>
      <c r="S63" s="14"/>
      <c r="T63" s="38"/>
      <c r="U63" s="33"/>
      <c r="V63" s="6"/>
      <c r="W63" s="6"/>
      <c r="X63" s="6"/>
      <c r="Y63" s="6"/>
      <c r="Z63" s="6"/>
      <c r="AA63" s="6"/>
      <c r="AB63" s="6"/>
      <c r="AC63" s="38"/>
      <c r="AD63" s="38"/>
      <c r="AE63" s="38"/>
      <c r="AF63" s="38"/>
      <c r="AG63" s="38"/>
      <c r="AH63" s="38"/>
      <c r="AI63" s="38"/>
    </row>
    <row r="64" spans="2:35" ht="13.5" thickBot="1">
      <c r="B64" s="37" t="s">
        <v>62</v>
      </c>
      <c r="C64" s="33"/>
      <c r="D64" s="33"/>
      <c r="E64" s="33"/>
      <c r="F64" s="90">
        <f>+F49+F57+F62</f>
        <v>240453562.97</v>
      </c>
      <c r="G64" s="17"/>
      <c r="H64" s="33"/>
      <c r="I64" s="33"/>
      <c r="J64" s="89">
        <f>+J49+J57+J62</f>
        <v>248318344.27000001</v>
      </c>
      <c r="K64" s="52"/>
      <c r="L64" s="6" t="s">
        <v>61</v>
      </c>
      <c r="M64" s="6"/>
      <c r="N64" s="6"/>
      <c r="O64" s="33"/>
      <c r="P64" s="33">
        <f>-'[1]5.ΙΣ 31.12.2010'!H238</f>
        <v>-3972.53</v>
      </c>
      <c r="Q64" s="33"/>
      <c r="R64" s="33">
        <v>-3972.53</v>
      </c>
      <c r="S64" s="73"/>
      <c r="T64" s="38"/>
      <c r="U64" s="33"/>
      <c r="V64" s="6"/>
      <c r="W64" s="6"/>
      <c r="X64" s="6"/>
      <c r="Y64" s="6"/>
      <c r="Z64" s="6"/>
      <c r="AA64" s="6"/>
      <c r="AB64" s="6"/>
      <c r="AC64" s="38"/>
      <c r="AD64" s="38"/>
      <c r="AE64" s="38"/>
      <c r="AF64" s="38"/>
      <c r="AG64" s="38"/>
      <c r="AH64" s="38"/>
      <c r="AI64" s="38"/>
    </row>
    <row r="65" spans="2:35" ht="13.5" thickTop="1">
      <c r="B65" s="37"/>
      <c r="C65" s="33"/>
      <c r="D65" s="33"/>
      <c r="E65" s="33"/>
      <c r="F65" s="17" t="s">
        <v>10</v>
      </c>
      <c r="G65" s="17"/>
      <c r="H65" s="33"/>
      <c r="I65" s="33"/>
      <c r="J65" s="53" t="s">
        <v>10</v>
      </c>
      <c r="K65" s="52"/>
      <c r="L65" s="6" t="s">
        <v>60</v>
      </c>
      <c r="M65" s="6"/>
      <c r="N65" s="6"/>
      <c r="O65" s="33"/>
      <c r="P65" s="33">
        <f>-'[1]5.ΙΣ 31.12.2010'!H239</f>
        <v>2031316.3000000003</v>
      </c>
      <c r="Q65" s="43"/>
      <c r="R65" s="33">
        <v>1782216.92</v>
      </c>
      <c r="S65" s="73"/>
      <c r="T65" s="38"/>
      <c r="U65" s="33"/>
      <c r="V65" s="6"/>
      <c r="W65" s="6"/>
      <c r="X65" s="6"/>
      <c r="Y65" s="6"/>
      <c r="Z65" s="6"/>
      <c r="AA65" s="6"/>
      <c r="AB65" s="6"/>
      <c r="AC65" s="38"/>
      <c r="AD65" s="38"/>
      <c r="AE65" s="38"/>
      <c r="AF65" s="38"/>
      <c r="AG65" s="38"/>
      <c r="AH65" s="38"/>
      <c r="AI65" s="38"/>
    </row>
    <row r="66" spans="2:35">
      <c r="B66" s="23" t="s">
        <v>59</v>
      </c>
      <c r="C66" s="33"/>
      <c r="D66" s="33"/>
      <c r="E66" s="33"/>
      <c r="F66" s="33"/>
      <c r="G66" s="33"/>
      <c r="H66" s="33"/>
      <c r="I66" s="33"/>
      <c r="J66" s="39"/>
      <c r="K66" s="52"/>
      <c r="L66" s="6" t="s">
        <v>56</v>
      </c>
      <c r="M66" s="6"/>
      <c r="N66" s="6"/>
      <c r="O66" s="33"/>
      <c r="P66" s="43">
        <f>-SUM('[1]5.ΙΣ 31.12.2010'!H240:H267)</f>
        <v>-4584.6900000000014</v>
      </c>
      <c r="Q66" s="43"/>
      <c r="R66" s="43">
        <v>-4584.6900000000014</v>
      </c>
      <c r="S66" s="73"/>
      <c r="T66" s="38"/>
      <c r="U66" s="33"/>
      <c r="V66" s="6"/>
      <c r="W66" s="6"/>
      <c r="X66" s="6"/>
      <c r="Y66" s="6"/>
      <c r="Z66" s="6"/>
      <c r="AA66" s="6"/>
      <c r="AB66" s="6"/>
      <c r="AC66" s="38"/>
      <c r="AD66" s="38"/>
      <c r="AE66" s="38"/>
      <c r="AF66" s="38"/>
      <c r="AG66" s="38"/>
      <c r="AH66" s="38"/>
      <c r="AI66" s="38"/>
    </row>
    <row r="67" spans="2:35" ht="13.5" thickBot="1">
      <c r="B67" s="37" t="s">
        <v>58</v>
      </c>
      <c r="C67" s="41"/>
      <c r="D67" s="33"/>
      <c r="E67" s="33"/>
      <c r="F67" s="33">
        <f>+SUM('[1]5.ΙΣ 31.12.2010'!H120)</f>
        <v>2727819.7399999998</v>
      </c>
      <c r="G67" s="33"/>
      <c r="H67" s="33"/>
      <c r="I67" s="33"/>
      <c r="J67" s="39">
        <v>2992888.6500000004</v>
      </c>
      <c r="K67" s="52"/>
      <c r="L67" s="6"/>
      <c r="M67" s="6"/>
      <c r="N67" s="6"/>
      <c r="O67" s="33"/>
      <c r="P67" s="88">
        <f>SUM(P64:P66)</f>
        <v>2022759.0800000003</v>
      </c>
      <c r="Q67" s="17"/>
      <c r="R67" s="88">
        <f>SUM(R64:R66)</f>
        <v>1773659.7</v>
      </c>
      <c r="S67" s="73"/>
      <c r="T67" s="38"/>
      <c r="U67" s="33"/>
      <c r="V67" s="6"/>
      <c r="W67" s="6"/>
      <c r="X67" s="6"/>
      <c r="Y67" s="6"/>
      <c r="Z67" s="6"/>
      <c r="AA67" s="6"/>
      <c r="AB67" s="6"/>
      <c r="AC67" s="38"/>
      <c r="AD67" s="38"/>
      <c r="AE67" s="38"/>
      <c r="AF67" s="38"/>
      <c r="AG67" s="38"/>
      <c r="AH67" s="38"/>
      <c r="AI67" s="38"/>
    </row>
    <row r="68" spans="2:35" ht="14.25" thickTop="1" thickBot="1">
      <c r="B68" s="37" t="s">
        <v>57</v>
      </c>
      <c r="C68" s="41"/>
      <c r="D68" s="33"/>
      <c r="E68" s="33"/>
      <c r="F68" s="33">
        <f>+'[1]5.ΙΣ 31.12.2010'!H121+'[1]5.ΙΣ 31.12.2010'!H122</f>
        <v>9860976.3300000001</v>
      </c>
      <c r="G68" s="33"/>
      <c r="H68" s="33"/>
      <c r="I68" s="33"/>
      <c r="J68" s="39">
        <v>7440488.6399999997</v>
      </c>
      <c r="K68" s="87"/>
      <c r="L68" s="6"/>
      <c r="M68" s="6"/>
      <c r="N68" s="6"/>
      <c r="O68" s="33"/>
      <c r="P68" s="17"/>
      <c r="Q68" s="17"/>
      <c r="R68" s="17"/>
      <c r="S68" s="73"/>
      <c r="T68" s="38"/>
      <c r="U68" s="33"/>
      <c r="V68" s="6"/>
      <c r="W68" s="6"/>
      <c r="X68" s="6"/>
      <c r="Y68" s="6"/>
      <c r="Z68" s="6"/>
      <c r="AA68" s="6"/>
      <c r="AB68" s="6"/>
      <c r="AC68" s="38"/>
      <c r="AD68" s="38"/>
      <c r="AE68" s="38"/>
      <c r="AF68" s="38"/>
      <c r="AG68" s="38"/>
      <c r="AH68" s="38"/>
      <c r="AI68" s="38"/>
    </row>
    <row r="69" spans="2:35">
      <c r="B69" s="37" t="s">
        <v>56</v>
      </c>
      <c r="C69" s="41"/>
      <c r="D69" s="33"/>
      <c r="E69" s="33"/>
      <c r="F69" s="33">
        <f>+SUM('[1]5.ΙΣ 31.12.2010'!H123:H159)</f>
        <v>5386.6900000000096</v>
      </c>
      <c r="G69" s="33"/>
      <c r="H69" s="33"/>
      <c r="I69" s="33"/>
      <c r="J69" s="39">
        <v>5795.4600000000064</v>
      </c>
      <c r="K69" s="86"/>
      <c r="L69" s="6"/>
      <c r="M69" s="6"/>
      <c r="N69" s="6"/>
      <c r="O69" s="33"/>
      <c r="P69" s="17"/>
      <c r="Q69" s="17"/>
      <c r="R69" s="17"/>
      <c r="S69" s="73"/>
      <c r="T69" s="38"/>
      <c r="U69" s="33"/>
      <c r="V69" s="6"/>
      <c r="W69" s="6"/>
      <c r="X69" s="6"/>
      <c r="Y69" s="6"/>
      <c r="Z69" s="6"/>
      <c r="AA69" s="6"/>
      <c r="AB69" s="6"/>
      <c r="AC69" s="38"/>
      <c r="AD69" s="38"/>
      <c r="AE69" s="38"/>
      <c r="AF69" s="38"/>
      <c r="AG69" s="38"/>
      <c r="AH69" s="38"/>
      <c r="AI69" s="38"/>
    </row>
    <row r="70" spans="2:35" ht="13.5" thickBot="1">
      <c r="B70" s="37"/>
      <c r="C70" s="41"/>
      <c r="D70" s="33"/>
      <c r="E70" s="33"/>
      <c r="F70" s="85">
        <f>SUM(F67:F69)</f>
        <v>12594182.76</v>
      </c>
      <c r="G70" s="17"/>
      <c r="H70" s="33"/>
      <c r="I70" s="33"/>
      <c r="J70" s="32">
        <f>SUM(J67:J69)</f>
        <v>10439172.75</v>
      </c>
      <c r="K70" s="52"/>
      <c r="L70" s="6"/>
      <c r="M70" s="6"/>
      <c r="N70" s="6"/>
      <c r="O70" s="33"/>
      <c r="P70" s="17"/>
      <c r="Q70" s="17"/>
      <c r="R70" s="17"/>
      <c r="S70" s="73"/>
      <c r="T70" s="38"/>
      <c r="U70" s="33"/>
      <c r="V70" s="6"/>
      <c r="W70" s="6"/>
      <c r="X70" s="6"/>
      <c r="Y70" s="6"/>
      <c r="Z70" s="6"/>
      <c r="AA70" s="6"/>
      <c r="AB70" s="6"/>
      <c r="AC70" s="38"/>
      <c r="AD70" s="38"/>
      <c r="AE70" s="38"/>
      <c r="AF70" s="38"/>
      <c r="AG70" s="38"/>
      <c r="AH70" s="38"/>
      <c r="AI70" s="38"/>
    </row>
    <row r="71" spans="2:35" ht="13.5" thickTop="1">
      <c r="B71" s="37"/>
      <c r="C71" s="41"/>
      <c r="D71" s="33"/>
      <c r="E71" s="33"/>
      <c r="F71" s="33"/>
      <c r="G71" s="33"/>
      <c r="H71" s="33"/>
      <c r="I71" s="33"/>
      <c r="J71" s="39"/>
      <c r="K71" s="52"/>
      <c r="L71" s="49"/>
      <c r="M71" s="6"/>
      <c r="N71" s="6"/>
      <c r="O71" s="33"/>
      <c r="P71" s="17"/>
      <c r="Q71" s="17"/>
      <c r="R71" s="17"/>
      <c r="S71" s="73"/>
      <c r="T71" s="38"/>
      <c r="U71" s="33"/>
      <c r="V71" s="6"/>
      <c r="W71" s="6"/>
      <c r="X71" s="6"/>
      <c r="Y71" s="6"/>
      <c r="Z71" s="6"/>
      <c r="AA71" s="6"/>
      <c r="AB71" s="6"/>
      <c r="AC71" s="38"/>
      <c r="AD71" s="38"/>
      <c r="AE71" s="38"/>
      <c r="AF71" s="38"/>
      <c r="AG71" s="38"/>
      <c r="AH71" s="38"/>
      <c r="AI71" s="38"/>
    </row>
    <row r="72" spans="2:35">
      <c r="B72" s="37"/>
      <c r="C72" s="41"/>
      <c r="D72" s="33"/>
      <c r="E72" s="33"/>
      <c r="F72" s="33"/>
      <c r="G72" s="33"/>
      <c r="H72" s="33"/>
      <c r="I72" s="33"/>
      <c r="J72" s="39"/>
      <c r="K72" s="52"/>
      <c r="L72" s="49"/>
      <c r="M72" s="6"/>
      <c r="N72" s="6"/>
      <c r="O72" s="33"/>
      <c r="P72" s="17"/>
      <c r="Q72" s="17"/>
      <c r="R72" s="17"/>
      <c r="S72" s="73"/>
      <c r="T72" s="38"/>
      <c r="U72" s="33"/>
      <c r="V72" s="6"/>
      <c r="W72" s="6"/>
      <c r="X72" s="6"/>
      <c r="Y72" s="6"/>
      <c r="Z72" s="6"/>
      <c r="AA72" s="6"/>
      <c r="AB72" s="6"/>
      <c r="AC72" s="38"/>
      <c r="AD72" s="38"/>
      <c r="AE72" s="38"/>
      <c r="AF72" s="38"/>
      <c r="AG72" s="38"/>
      <c r="AH72" s="38"/>
      <c r="AI72" s="38"/>
    </row>
    <row r="73" spans="2:35">
      <c r="B73" s="37"/>
      <c r="C73" s="33"/>
      <c r="D73" s="33"/>
      <c r="E73" s="33"/>
      <c r="F73" s="17" t="s">
        <v>10</v>
      </c>
      <c r="G73" s="17"/>
      <c r="H73" s="33"/>
      <c r="I73" s="33"/>
      <c r="J73" s="53" t="s">
        <v>10</v>
      </c>
      <c r="K73" s="52"/>
      <c r="L73" s="49"/>
      <c r="M73" s="6"/>
      <c r="N73" s="6"/>
      <c r="O73" s="33"/>
      <c r="P73" s="17"/>
      <c r="Q73" s="17"/>
      <c r="R73" s="17"/>
      <c r="S73" s="73"/>
      <c r="T73" s="38"/>
      <c r="U73" s="33"/>
      <c r="V73" s="6"/>
      <c r="W73" s="6"/>
      <c r="X73" s="6"/>
      <c r="Y73" s="6"/>
      <c r="Z73" s="6"/>
      <c r="AA73" s="6"/>
      <c r="AB73" s="6"/>
      <c r="AC73" s="38"/>
      <c r="AD73" s="38"/>
      <c r="AE73" s="38"/>
      <c r="AF73" s="38"/>
      <c r="AG73" s="38"/>
      <c r="AH73" s="38"/>
      <c r="AI73" s="38"/>
    </row>
    <row r="74" spans="2:35" ht="13.5" thickBot="1">
      <c r="B74" s="34" t="s">
        <v>55</v>
      </c>
      <c r="C74" s="33"/>
      <c r="D74" s="33"/>
      <c r="E74" s="33"/>
      <c r="F74" s="11">
        <f>+F13+F37+F64+F70</f>
        <v>276083271.25999999</v>
      </c>
      <c r="G74" s="17"/>
      <c r="H74" s="33"/>
      <c r="I74" s="33"/>
      <c r="J74" s="31">
        <f>+J13+J37+J64+J70</f>
        <v>287635330.25999999</v>
      </c>
      <c r="K74" s="52"/>
      <c r="L74" s="49" t="s">
        <v>54</v>
      </c>
      <c r="M74" s="6"/>
      <c r="N74" s="6"/>
      <c r="O74" s="33"/>
      <c r="P74" s="84">
        <f>+P41+P50+P60+P67</f>
        <v>276083271.25999999</v>
      </c>
      <c r="Q74" s="41"/>
      <c r="R74" s="84">
        <f>+R41+R50+R60+R67</f>
        <v>287635330.25999999</v>
      </c>
      <c r="S74" s="73"/>
      <c r="T74" s="38"/>
      <c r="U74" s="33"/>
      <c r="V74" s="6"/>
      <c r="W74" s="6"/>
      <c r="X74" s="6"/>
      <c r="Y74" s="6"/>
      <c r="Z74" s="6"/>
      <c r="AA74" s="6"/>
      <c r="AB74" s="6"/>
      <c r="AC74" s="38"/>
      <c r="AD74" s="38"/>
      <c r="AE74" s="38"/>
      <c r="AF74" s="38"/>
      <c r="AG74" s="38"/>
      <c r="AH74" s="38"/>
      <c r="AI74" s="38"/>
    </row>
    <row r="75" spans="2:35">
      <c r="B75" s="37"/>
      <c r="C75" s="33"/>
      <c r="D75" s="33"/>
      <c r="E75" s="33"/>
      <c r="F75" s="17"/>
      <c r="G75" s="17"/>
      <c r="H75" s="33"/>
      <c r="I75" s="33"/>
      <c r="J75" s="53"/>
      <c r="K75" s="52"/>
      <c r="L75" s="6" t="s">
        <v>10</v>
      </c>
      <c r="M75" s="6"/>
      <c r="N75" s="6"/>
      <c r="O75" s="33"/>
      <c r="P75" s="33" t="s">
        <v>10</v>
      </c>
      <c r="Q75" s="33"/>
      <c r="R75" s="33" t="s">
        <v>10</v>
      </c>
      <c r="S75" s="73"/>
      <c r="T75" s="38"/>
      <c r="U75" s="33"/>
      <c r="V75" s="6"/>
      <c r="W75" s="6"/>
      <c r="X75" s="6"/>
      <c r="Y75" s="6"/>
      <c r="Z75" s="6"/>
      <c r="AA75" s="6"/>
      <c r="AB75" s="6"/>
      <c r="AC75" s="38"/>
      <c r="AD75" s="38"/>
      <c r="AE75" s="38"/>
      <c r="AF75" s="38"/>
      <c r="AG75" s="38"/>
      <c r="AH75" s="38"/>
      <c r="AI75" s="38"/>
    </row>
    <row r="76" spans="2:35">
      <c r="B76" s="37"/>
      <c r="C76" s="33"/>
      <c r="D76" s="33"/>
      <c r="E76" s="33"/>
      <c r="F76" s="17"/>
      <c r="G76" s="17"/>
      <c r="H76" s="33"/>
      <c r="I76" s="33"/>
      <c r="J76" s="53"/>
      <c r="K76" s="52"/>
      <c r="L76" s="6"/>
      <c r="M76" s="6"/>
      <c r="N76" s="6"/>
      <c r="O76" s="33"/>
      <c r="P76" s="33"/>
      <c r="Q76" s="33"/>
      <c r="R76" s="33"/>
      <c r="S76" s="73"/>
      <c r="T76" s="38"/>
      <c r="U76" s="33"/>
      <c r="V76" s="6"/>
      <c r="W76" s="6"/>
      <c r="X76" s="6"/>
      <c r="Y76" s="6"/>
      <c r="Z76" s="6"/>
      <c r="AA76" s="6"/>
      <c r="AB76" s="6"/>
      <c r="AC76" s="38"/>
      <c r="AD76" s="38"/>
      <c r="AE76" s="38"/>
      <c r="AF76" s="38"/>
      <c r="AG76" s="38"/>
      <c r="AH76" s="38"/>
      <c r="AI76" s="38"/>
    </row>
    <row r="77" spans="2:35">
      <c r="B77" s="23" t="s">
        <v>53</v>
      </c>
      <c r="C77" s="33"/>
      <c r="D77" s="33"/>
      <c r="E77" s="33"/>
      <c r="F77" s="17"/>
      <c r="G77" s="17"/>
      <c r="H77" s="33"/>
      <c r="I77" s="33"/>
      <c r="J77" s="53"/>
      <c r="K77" s="52"/>
      <c r="L77" s="83" t="s">
        <v>52</v>
      </c>
      <c r="M77" s="6"/>
      <c r="N77" s="6"/>
      <c r="O77" s="33"/>
      <c r="P77" s="33"/>
      <c r="Q77" s="33"/>
      <c r="R77" s="33"/>
      <c r="S77" s="73"/>
      <c r="T77" s="38"/>
      <c r="U77" s="33"/>
      <c r="V77" s="6"/>
      <c r="W77" s="6"/>
      <c r="X77" s="6"/>
      <c r="Y77" s="6"/>
      <c r="Z77" s="6"/>
      <c r="AA77" s="6"/>
      <c r="AB77" s="6"/>
      <c r="AC77" s="38"/>
      <c r="AD77" s="38"/>
      <c r="AE77" s="38"/>
      <c r="AF77" s="38"/>
      <c r="AG77" s="38"/>
      <c r="AH77" s="38"/>
      <c r="AI77" s="38"/>
    </row>
    <row r="78" spans="2:35">
      <c r="B78" s="82" t="s">
        <v>51</v>
      </c>
      <c r="C78" s="33"/>
      <c r="D78" s="33"/>
      <c r="E78" s="33"/>
      <c r="F78" s="80">
        <v>65468169.999999993</v>
      </c>
      <c r="G78" s="80"/>
      <c r="H78" s="33"/>
      <c r="I78" s="33"/>
      <c r="J78" s="79">
        <v>65468169.999999993</v>
      </c>
      <c r="K78" s="52"/>
      <c r="L78" s="81" t="s">
        <v>50</v>
      </c>
      <c r="M78" s="6"/>
      <c r="N78" s="6"/>
      <c r="O78" s="33"/>
      <c r="P78" s="80">
        <v>65468169.999999993</v>
      </c>
      <c r="Q78" s="33"/>
      <c r="R78" s="80">
        <v>65468169.999999993</v>
      </c>
      <c r="S78" s="73"/>
      <c r="T78" s="38"/>
      <c r="U78" s="33"/>
      <c r="V78" s="6"/>
      <c r="W78" s="6"/>
      <c r="X78" s="6"/>
      <c r="Y78" s="6"/>
      <c r="Z78" s="6"/>
      <c r="AA78" s="6"/>
      <c r="AB78" s="6"/>
      <c r="AC78" s="38"/>
      <c r="AD78" s="38"/>
      <c r="AE78" s="38"/>
      <c r="AF78" s="38"/>
      <c r="AG78" s="38"/>
      <c r="AH78" s="38"/>
      <c r="AI78" s="38"/>
    </row>
    <row r="79" spans="2:35">
      <c r="B79" s="37" t="s">
        <v>49</v>
      </c>
      <c r="C79" s="33"/>
      <c r="D79" s="33"/>
      <c r="E79" s="33"/>
      <c r="F79" s="78">
        <v>20542.919999999998</v>
      </c>
      <c r="G79" s="80"/>
      <c r="H79" s="33"/>
      <c r="I79" s="33"/>
      <c r="J79" s="79">
        <v>20542.919999999998</v>
      </c>
      <c r="K79" s="52"/>
      <c r="L79" s="6" t="s">
        <v>49</v>
      </c>
      <c r="M79" s="6"/>
      <c r="N79" s="6"/>
      <c r="O79" s="33"/>
      <c r="P79" s="78">
        <v>20542.919999999998</v>
      </c>
      <c r="Q79" s="17"/>
      <c r="R79" s="33">
        <v>20542.919999999998</v>
      </c>
      <c r="S79" s="73"/>
      <c r="T79" s="38"/>
      <c r="U79" s="33"/>
      <c r="V79" s="6"/>
      <c r="W79" s="6"/>
      <c r="X79" s="6"/>
      <c r="Y79" s="6"/>
      <c r="Z79" s="6"/>
      <c r="AA79" s="6"/>
      <c r="AB79" s="6"/>
      <c r="AC79" s="38"/>
      <c r="AD79" s="38"/>
      <c r="AE79" s="38"/>
      <c r="AF79" s="38"/>
      <c r="AG79" s="38"/>
      <c r="AH79" s="38"/>
      <c r="AI79" s="38"/>
    </row>
    <row r="80" spans="2:35" ht="13.5" thickBot="1">
      <c r="B80" s="37"/>
      <c r="C80" s="33"/>
      <c r="D80" s="33"/>
      <c r="E80" s="33"/>
      <c r="F80" s="76">
        <f>SUM(F78:F79)</f>
        <v>65488712.919999994</v>
      </c>
      <c r="G80" s="17"/>
      <c r="H80" s="33"/>
      <c r="I80" s="33"/>
      <c r="J80" s="77">
        <f>SUM(J78:J79)</f>
        <v>65488712.919999994</v>
      </c>
      <c r="K80" s="52"/>
      <c r="L80" s="6"/>
      <c r="M80" s="6"/>
      <c r="N80" s="6"/>
      <c r="O80" s="33"/>
      <c r="P80" s="76">
        <f>SUM(P78:P79)</f>
        <v>65488712.919999994</v>
      </c>
      <c r="Q80" s="17"/>
      <c r="R80" s="76">
        <f>SUM(R78:R79)</f>
        <v>65488712.919999994</v>
      </c>
      <c r="S80" s="73"/>
      <c r="T80" s="38"/>
      <c r="U80" s="33"/>
      <c r="V80" s="6"/>
      <c r="W80" s="6"/>
      <c r="X80" s="6"/>
      <c r="Y80" s="6"/>
      <c r="Z80" s="6"/>
      <c r="AA80" s="6"/>
      <c r="AB80" s="6"/>
      <c r="AC80" s="38"/>
      <c r="AD80" s="38"/>
      <c r="AE80" s="38"/>
      <c r="AF80" s="38"/>
      <c r="AG80" s="38"/>
      <c r="AH80" s="38"/>
      <c r="AI80" s="38"/>
    </row>
    <row r="81" spans="2:35" ht="13.5" thickTop="1">
      <c r="B81" s="40" t="s">
        <v>10</v>
      </c>
      <c r="C81" s="33"/>
      <c r="D81" s="33"/>
      <c r="E81" s="33"/>
      <c r="F81" s="17"/>
      <c r="G81" s="17"/>
      <c r="H81" s="17"/>
      <c r="I81" s="17"/>
      <c r="J81" s="53"/>
      <c r="K81" s="52"/>
      <c r="L81" s="6"/>
      <c r="M81" s="6"/>
      <c r="N81" s="6"/>
      <c r="O81" s="33"/>
      <c r="P81" s="41"/>
      <c r="Q81" s="17"/>
      <c r="R81" s="41"/>
      <c r="S81" s="73"/>
      <c r="T81" s="55"/>
      <c r="U81" s="54"/>
      <c r="V81" s="6"/>
      <c r="W81" s="6"/>
      <c r="X81" s="41"/>
      <c r="Y81" s="6"/>
      <c r="Z81" s="6"/>
      <c r="AA81" s="6"/>
      <c r="AB81" s="6"/>
      <c r="AC81" s="38"/>
      <c r="AD81" s="38"/>
      <c r="AE81" s="38"/>
      <c r="AF81" s="38"/>
      <c r="AG81" s="38"/>
      <c r="AH81" s="38"/>
      <c r="AI81" s="38"/>
    </row>
    <row r="82" spans="2:35" ht="13.5" thickBot="1">
      <c r="B82" s="75" t="s">
        <v>10</v>
      </c>
      <c r="C82" s="12"/>
      <c r="D82" s="12"/>
      <c r="E82" s="12"/>
      <c r="F82" s="12"/>
      <c r="G82" s="12"/>
      <c r="H82" s="12"/>
      <c r="I82" s="12"/>
      <c r="J82" s="74"/>
      <c r="K82" s="52"/>
      <c r="L82" s="6"/>
      <c r="M82" s="6"/>
      <c r="N82" s="6"/>
      <c r="O82" s="33"/>
      <c r="P82" s="17"/>
      <c r="Q82" s="17"/>
      <c r="R82" s="17"/>
      <c r="S82" s="73"/>
      <c r="T82" s="67"/>
      <c r="U82" s="33"/>
      <c r="V82" s="6"/>
      <c r="W82" s="6"/>
      <c r="X82" s="6"/>
      <c r="Y82" s="6"/>
      <c r="Z82" s="6"/>
      <c r="AA82" s="6"/>
      <c r="AB82" s="6"/>
      <c r="AC82" s="38"/>
      <c r="AD82" s="38"/>
      <c r="AE82" s="38"/>
      <c r="AF82" s="38"/>
      <c r="AG82" s="38"/>
      <c r="AH82" s="38"/>
      <c r="AI82" s="38"/>
    </row>
    <row r="83" spans="2:35" ht="15">
      <c r="B83" s="72" t="s">
        <v>48</v>
      </c>
      <c r="C83" s="71"/>
      <c r="D83" s="71"/>
      <c r="E83" s="71"/>
      <c r="F83" s="71"/>
      <c r="G83" s="71"/>
      <c r="H83" s="71"/>
      <c r="I83" s="71"/>
      <c r="J83" s="70"/>
      <c r="K83" s="52"/>
      <c r="L83" s="69" t="s">
        <v>47</v>
      </c>
      <c r="M83" s="69"/>
      <c r="N83" s="69"/>
      <c r="O83" s="69"/>
      <c r="P83" s="69"/>
      <c r="Q83" s="69"/>
      <c r="R83" s="69"/>
      <c r="S83" s="68"/>
      <c r="T83" s="67"/>
      <c r="U83" s="33"/>
      <c r="V83" s="6"/>
      <c r="W83" s="6"/>
      <c r="X83" s="6"/>
      <c r="Y83" s="6"/>
      <c r="Z83" s="6"/>
      <c r="AA83" s="6"/>
      <c r="AB83" s="6"/>
      <c r="AC83" s="38"/>
      <c r="AD83" s="38"/>
      <c r="AE83" s="38"/>
      <c r="AF83" s="38"/>
      <c r="AG83" s="38"/>
      <c r="AH83" s="38"/>
      <c r="AI83" s="38"/>
    </row>
    <row r="84" spans="2:35" ht="15.75" thickBot="1">
      <c r="B84" s="66" t="s">
        <v>46</v>
      </c>
      <c r="C84" s="65"/>
      <c r="D84" s="65"/>
      <c r="E84" s="65"/>
      <c r="F84" s="65"/>
      <c r="G84" s="65"/>
      <c r="H84" s="65"/>
      <c r="I84" s="65"/>
      <c r="J84" s="64"/>
      <c r="K84" s="52"/>
      <c r="L84" s="63"/>
      <c r="M84" s="63"/>
      <c r="N84" s="63"/>
      <c r="O84" s="63"/>
      <c r="P84" s="63"/>
      <c r="Q84" s="63"/>
      <c r="R84" s="63"/>
      <c r="S84" s="62"/>
      <c r="T84" s="38"/>
      <c r="U84" s="33"/>
      <c r="V84" s="6"/>
      <c r="W84" s="6"/>
      <c r="X84" s="6"/>
      <c r="Y84" s="6"/>
      <c r="Z84" s="6"/>
      <c r="AA84" s="6"/>
      <c r="AB84" s="6"/>
      <c r="AC84" s="38"/>
      <c r="AD84" s="38"/>
      <c r="AE84" s="38"/>
      <c r="AF84" s="38"/>
      <c r="AG84" s="38"/>
      <c r="AH84" s="38"/>
      <c r="AI84" s="38"/>
    </row>
    <row r="85" spans="2:35" ht="63.75">
      <c r="B85" s="30"/>
      <c r="C85" s="29"/>
      <c r="D85" s="58"/>
      <c r="E85" s="60" t="s">
        <v>44</v>
      </c>
      <c r="F85" s="59"/>
      <c r="G85" s="58"/>
      <c r="H85" s="61"/>
      <c r="I85" s="60" t="s">
        <v>45</v>
      </c>
      <c r="J85" s="59"/>
      <c r="K85" s="52"/>
      <c r="L85" s="58"/>
      <c r="M85" s="26"/>
      <c r="N85" s="26"/>
      <c r="O85" s="26"/>
      <c r="P85" s="57" t="s">
        <v>44</v>
      </c>
      <c r="Q85" s="57"/>
      <c r="R85" s="57" t="s">
        <v>43</v>
      </c>
      <c r="S85" s="25"/>
      <c r="T85" s="38"/>
      <c r="U85" s="33"/>
      <c r="V85" s="6"/>
      <c r="W85" s="6"/>
      <c r="X85" s="6"/>
      <c r="Y85" s="6"/>
      <c r="Z85" s="6"/>
      <c r="AA85" s="6"/>
      <c r="AB85" s="6"/>
      <c r="AC85" s="38"/>
      <c r="AD85" s="38"/>
      <c r="AE85" s="38"/>
      <c r="AF85" s="38"/>
      <c r="AG85" s="38"/>
      <c r="AH85" s="38"/>
      <c r="AI85" s="38"/>
    </row>
    <row r="86" spans="2:35">
      <c r="B86" s="34" t="s">
        <v>42</v>
      </c>
      <c r="C86" s="33"/>
      <c r="D86" s="6"/>
      <c r="E86" s="33"/>
      <c r="F86" s="39"/>
      <c r="G86" s="33"/>
      <c r="H86" s="33"/>
      <c r="I86" s="33"/>
      <c r="J86" s="39"/>
      <c r="K86" s="52"/>
      <c r="L86" s="6"/>
      <c r="M86" s="6"/>
      <c r="N86" s="6"/>
      <c r="O86" s="6"/>
      <c r="P86" s="6"/>
      <c r="Q86" s="6"/>
      <c r="R86" s="6"/>
      <c r="S86" s="14"/>
      <c r="T86" s="38"/>
      <c r="U86" s="33"/>
      <c r="V86" s="6"/>
      <c r="W86" s="6"/>
      <c r="X86" s="6"/>
      <c r="Y86" s="6"/>
      <c r="Z86" s="6"/>
      <c r="AA86" s="6"/>
      <c r="AB86" s="6"/>
      <c r="AC86" s="38"/>
      <c r="AD86" s="38"/>
      <c r="AE86" s="38"/>
      <c r="AF86" s="38"/>
      <c r="AG86" s="38"/>
      <c r="AH86" s="38"/>
      <c r="AI86" s="38"/>
    </row>
    <row r="87" spans="2:35">
      <c r="B87" s="37" t="s">
        <v>41</v>
      </c>
      <c r="C87" s="19"/>
      <c r="D87" s="49"/>
      <c r="E87" s="33"/>
      <c r="F87" s="56">
        <f>+'[1]3.ΜΕΡΙΣΜΟΣ ΣΥΝΤΑΞΗ'!D3</f>
        <v>38994705.120000005</v>
      </c>
      <c r="G87" s="43"/>
      <c r="H87" s="33"/>
      <c r="I87" s="33"/>
      <c r="J87" s="56">
        <v>32380224.919999998</v>
      </c>
      <c r="K87" s="52"/>
      <c r="L87" s="6" t="s">
        <v>40</v>
      </c>
      <c r="M87" s="6"/>
      <c r="N87" s="6"/>
      <c r="O87" s="6"/>
      <c r="P87" s="33">
        <f>+F110</f>
        <v>3287361.0300000086</v>
      </c>
      <c r="Q87" s="33"/>
      <c r="R87" s="33">
        <f>J110</f>
        <v>146332.6799999997</v>
      </c>
      <c r="S87" s="14"/>
      <c r="T87" s="38"/>
      <c r="U87" s="33"/>
      <c r="V87" s="6"/>
      <c r="W87" s="6"/>
      <c r="X87" s="6"/>
      <c r="Y87" s="6"/>
      <c r="Z87" s="6"/>
      <c r="AA87" s="6"/>
      <c r="AB87" s="6"/>
      <c r="AC87" s="38"/>
      <c r="AD87" s="38"/>
      <c r="AE87" s="38"/>
      <c r="AF87" s="38"/>
      <c r="AG87" s="38"/>
      <c r="AH87" s="38"/>
      <c r="AI87" s="38"/>
    </row>
    <row r="88" spans="2:35">
      <c r="B88" s="37" t="s">
        <v>39</v>
      </c>
      <c r="C88" s="33"/>
      <c r="D88" s="33"/>
      <c r="E88" s="33"/>
      <c r="F88" s="35">
        <f>-'[1]3.ΜΕΡΙΣΜΟΣ ΣΥΝΤΑΞΗ'!E3</f>
        <v>46568039.369999997</v>
      </c>
      <c r="G88" s="33"/>
      <c r="H88" s="33"/>
      <c r="I88" s="33"/>
      <c r="J88" s="35">
        <v>50075666.93</v>
      </c>
      <c r="K88" s="52"/>
      <c r="L88" s="6" t="s">
        <v>38</v>
      </c>
      <c r="M88" s="6"/>
      <c r="N88" s="6"/>
      <c r="O88" s="6"/>
      <c r="P88" s="33">
        <f>-('[1]5.ΙΣ 31.12.2010'!H186+'[1]5.ΙΣ 31.12.2010'!H187)</f>
        <v>-27792084.550000001</v>
      </c>
      <c r="Q88" s="33"/>
      <c r="R88" s="33">
        <v>-27882211.009999998</v>
      </c>
      <c r="S88" s="14"/>
      <c r="T88" s="55"/>
      <c r="U88" s="54"/>
      <c r="V88" s="6"/>
      <c r="W88" s="6"/>
      <c r="X88" s="41"/>
      <c r="Y88" s="6"/>
      <c r="Z88" s="6"/>
      <c r="AA88" s="6"/>
      <c r="AB88" s="6"/>
      <c r="AC88" s="38"/>
      <c r="AD88" s="38"/>
      <c r="AE88" s="38"/>
      <c r="AF88" s="38"/>
      <c r="AG88" s="38"/>
      <c r="AH88" s="38"/>
      <c r="AI88" s="38"/>
    </row>
    <row r="89" spans="2:35">
      <c r="B89" s="40" t="s">
        <v>37</v>
      </c>
      <c r="C89" s="17"/>
      <c r="D89" s="17"/>
      <c r="E89" s="17"/>
      <c r="F89" s="53">
        <f>+F87-F88</f>
        <v>-7573334.2499999925</v>
      </c>
      <c r="G89" s="17"/>
      <c r="H89" s="33"/>
      <c r="I89" s="17"/>
      <c r="J89" s="53">
        <f>+J87-J88</f>
        <v>-17695442.010000002</v>
      </c>
      <c r="K89" s="52"/>
      <c r="L89" s="6" t="s">
        <v>36</v>
      </c>
      <c r="M89" s="6"/>
      <c r="N89" s="6"/>
      <c r="O89" s="6"/>
      <c r="P89" s="51">
        <f>-'[1]3.ΜΕΡΙΣΜΟΣ ΣΥΝΤΑΞΗ'!Q3</f>
        <v>51776.53</v>
      </c>
      <c r="Q89" s="33"/>
      <c r="R89" s="36">
        <v>56206.22</v>
      </c>
      <c r="S89" s="14"/>
      <c r="T89" s="38"/>
      <c r="U89" s="33"/>
      <c r="V89" s="6"/>
      <c r="W89" s="6"/>
      <c r="X89" s="6"/>
      <c r="Y89" s="6"/>
      <c r="Z89" s="6"/>
      <c r="AA89" s="6"/>
      <c r="AB89" s="6"/>
      <c r="AC89" s="38"/>
      <c r="AD89" s="38"/>
      <c r="AE89" s="38"/>
      <c r="AF89" s="38"/>
      <c r="AG89" s="38"/>
      <c r="AH89" s="38"/>
      <c r="AI89" s="38"/>
    </row>
    <row r="90" spans="2:35">
      <c r="B90" s="37" t="s">
        <v>35</v>
      </c>
      <c r="C90" s="33"/>
      <c r="D90" s="6"/>
      <c r="E90" s="33"/>
      <c r="F90" s="35">
        <f>'[1]3.ΜΕΡΙΣΜΟΣ ΣΥΝΤΑΞΗ'!C105+'[1]3.ΜΕΡΙΣΜΟΣ ΣΥΝΤΑΞΗ'!C104</f>
        <v>278900.33</v>
      </c>
      <c r="G90" s="33"/>
      <c r="H90" s="33"/>
      <c r="I90" s="33"/>
      <c r="J90" s="35">
        <v>187829.47</v>
      </c>
      <c r="K90" s="7"/>
      <c r="L90" s="50" t="s">
        <v>34</v>
      </c>
      <c r="M90" s="49"/>
      <c r="N90" s="49"/>
      <c r="O90" s="6"/>
      <c r="P90" s="41">
        <f>+P87+P88-P89</f>
        <v>-24556500.049999993</v>
      </c>
      <c r="Q90" s="33"/>
      <c r="R90" s="41">
        <f>+R87+R88-R89</f>
        <v>-27792084.549999997</v>
      </c>
      <c r="S90" s="14"/>
      <c r="T90" s="38"/>
      <c r="U90" s="33"/>
      <c r="V90" s="6"/>
      <c r="W90" s="6"/>
      <c r="X90" s="6"/>
      <c r="Y90" s="6"/>
      <c r="Z90" s="6"/>
      <c r="AA90" s="6"/>
      <c r="AB90" s="6"/>
      <c r="AC90" s="38"/>
      <c r="AD90" s="38"/>
      <c r="AE90" s="38"/>
      <c r="AF90" s="38"/>
      <c r="AG90" s="38"/>
      <c r="AH90" s="38"/>
      <c r="AI90" s="38"/>
    </row>
    <row r="91" spans="2:35" ht="19.5" customHeight="1">
      <c r="B91" s="37" t="s">
        <v>33</v>
      </c>
      <c r="C91" s="33"/>
      <c r="D91" s="6"/>
      <c r="E91" s="33"/>
      <c r="F91" s="35">
        <f>+F89+F90</f>
        <v>-7294433.9199999925</v>
      </c>
      <c r="G91" s="33"/>
      <c r="H91" s="33"/>
      <c r="I91" s="33"/>
      <c r="J91" s="35">
        <f>+J89+J90</f>
        <v>-17507612.540000003</v>
      </c>
      <c r="K91" s="7"/>
      <c r="L91" s="7"/>
      <c r="M91" s="7"/>
      <c r="N91" s="7"/>
      <c r="O91" s="6"/>
      <c r="P91" s="33"/>
      <c r="Q91" s="33"/>
      <c r="R91" s="33"/>
      <c r="S91" s="14"/>
      <c r="T91" s="38"/>
      <c r="U91" s="33"/>
      <c r="V91" s="6"/>
      <c r="W91" s="6"/>
      <c r="X91" s="6"/>
      <c r="Y91" s="6"/>
      <c r="Z91" s="6"/>
      <c r="AA91" s="6"/>
      <c r="AB91" s="6"/>
      <c r="AC91" s="38"/>
      <c r="AD91" s="38"/>
      <c r="AE91" s="38"/>
      <c r="AF91" s="38"/>
      <c r="AG91" s="38"/>
      <c r="AH91" s="38"/>
      <c r="AI91" s="38"/>
    </row>
    <row r="92" spans="2:35" ht="17.25" customHeight="1">
      <c r="B92" s="37" t="s">
        <v>32</v>
      </c>
      <c r="C92" s="33"/>
      <c r="D92" s="33"/>
      <c r="E92" s="33">
        <f>-'[1]3.ΜΕΡΙΣΜΟΣ ΣΥΝΤΑΞΗ'!G3</f>
        <v>1037323.9300000002</v>
      </c>
      <c r="F92" s="39" t="s">
        <v>10</v>
      </c>
      <c r="G92" s="33"/>
      <c r="H92" s="33"/>
      <c r="I92" s="33">
        <v>900782.02</v>
      </c>
      <c r="J92" s="39" t="s">
        <v>10</v>
      </c>
      <c r="K92" s="7"/>
      <c r="L92" s="48" t="s">
        <v>31</v>
      </c>
      <c r="M92" s="7"/>
      <c r="N92" s="7"/>
      <c r="O92" s="6"/>
      <c r="P92" s="33"/>
      <c r="Q92" s="33"/>
      <c r="R92" s="33"/>
      <c r="S92" s="14"/>
      <c r="T92" s="38"/>
      <c r="U92" s="33"/>
      <c r="V92" s="6"/>
      <c r="W92" s="6"/>
      <c r="X92" s="6"/>
      <c r="Y92" s="6"/>
      <c r="Z92" s="6"/>
      <c r="AA92" s="6"/>
      <c r="AB92" s="6"/>
      <c r="AC92" s="38"/>
      <c r="AD92" s="38"/>
      <c r="AE92" s="38"/>
      <c r="AF92" s="38"/>
      <c r="AG92" s="38"/>
      <c r="AH92" s="38"/>
      <c r="AI92" s="38"/>
    </row>
    <row r="93" spans="2:35" ht="51" customHeight="1">
      <c r="B93" s="37" t="s">
        <v>30</v>
      </c>
      <c r="C93" s="33"/>
      <c r="D93" s="33"/>
      <c r="E93" s="33" t="s">
        <v>10</v>
      </c>
      <c r="F93" s="35">
        <f>+F91-E92</f>
        <v>-8331757.8499999922</v>
      </c>
      <c r="G93" s="33"/>
      <c r="H93" s="33"/>
      <c r="I93" s="33" t="s">
        <v>10</v>
      </c>
      <c r="J93" s="35">
        <f>+J91-I92</f>
        <v>-18408394.560000002</v>
      </c>
      <c r="K93" s="7"/>
      <c r="L93" s="47"/>
      <c r="M93" s="7"/>
      <c r="N93" s="6"/>
      <c r="O93" s="6"/>
      <c r="P93" s="33"/>
      <c r="Q93" s="33"/>
      <c r="R93" s="33"/>
      <c r="S93" s="14"/>
      <c r="T93" s="38"/>
      <c r="U93" s="33"/>
      <c r="V93" s="6"/>
      <c r="W93" s="6"/>
      <c r="X93" s="6"/>
      <c r="Y93" s="6"/>
      <c r="Z93" s="6"/>
      <c r="AA93" s="6"/>
      <c r="AB93" s="6"/>
      <c r="AC93" s="38"/>
      <c r="AD93" s="38"/>
      <c r="AE93" s="38"/>
      <c r="AF93" s="38"/>
      <c r="AG93" s="38"/>
      <c r="AH93" s="38"/>
      <c r="AI93" s="38"/>
    </row>
    <row r="94" spans="2:35">
      <c r="B94" s="37" t="s">
        <v>29</v>
      </c>
      <c r="C94" s="33"/>
      <c r="D94" s="33"/>
      <c r="E94" s="33">
        <f>+'[1]3.ΜΕΡΙΣΜΟΣ ΣΥΝΤΑΞΗ'!H3</f>
        <v>9082379.5800000019</v>
      </c>
      <c r="F94" s="39"/>
      <c r="G94" s="33"/>
      <c r="H94" s="33"/>
      <c r="I94" s="33">
        <v>9863518.370000001</v>
      </c>
      <c r="J94" s="39"/>
      <c r="K94" s="7"/>
      <c r="L94" s="47" t="s">
        <v>28</v>
      </c>
      <c r="M94" s="7"/>
      <c r="N94" s="6"/>
      <c r="O94" s="6"/>
      <c r="P94" s="36">
        <f>+P90</f>
        <v>-24556500.049999993</v>
      </c>
      <c r="Q94" s="33"/>
      <c r="R94" s="36">
        <f>+R90</f>
        <v>-27792084.549999997</v>
      </c>
      <c r="S94" s="14"/>
      <c r="T94" s="38"/>
      <c r="U94" s="33"/>
      <c r="V94" s="6"/>
      <c r="W94" s="6"/>
      <c r="X94" s="6"/>
      <c r="Y94" s="6"/>
      <c r="Z94" s="6"/>
      <c r="AA94" s="6"/>
      <c r="AB94" s="6"/>
      <c r="AC94" s="38"/>
      <c r="AD94" s="38"/>
      <c r="AE94" s="38"/>
      <c r="AF94" s="38"/>
      <c r="AG94" s="38"/>
      <c r="AH94" s="38"/>
      <c r="AI94" s="38"/>
    </row>
    <row r="95" spans="2:35">
      <c r="B95" s="37" t="s">
        <v>27</v>
      </c>
      <c r="C95" s="33"/>
      <c r="D95" s="33"/>
      <c r="E95" s="33">
        <v>0</v>
      </c>
      <c r="F95" s="39" t="s">
        <v>10</v>
      </c>
      <c r="G95" s="33"/>
      <c r="H95" s="33"/>
      <c r="I95" s="33">
        <v>0</v>
      </c>
      <c r="J95" s="39" t="s">
        <v>10</v>
      </c>
      <c r="K95" s="7"/>
      <c r="L95" s="7"/>
      <c r="M95" s="7"/>
      <c r="N95" s="46"/>
      <c r="O95" s="6"/>
      <c r="P95" s="41">
        <f>+P94</f>
        <v>-24556500.049999993</v>
      </c>
      <c r="Q95" s="33"/>
      <c r="R95" s="41">
        <f>+R94</f>
        <v>-27792084.549999997</v>
      </c>
      <c r="S95" s="14"/>
      <c r="T95" s="38"/>
      <c r="U95" s="33"/>
      <c r="V95" s="6"/>
      <c r="W95" s="6"/>
      <c r="X95" s="6"/>
      <c r="Y95" s="6"/>
      <c r="Z95" s="6"/>
      <c r="AA95" s="6"/>
      <c r="AB95" s="6"/>
      <c r="AC95" s="38"/>
      <c r="AD95" s="38"/>
      <c r="AE95" s="38"/>
      <c r="AF95" s="38"/>
      <c r="AG95" s="38"/>
      <c r="AH95" s="38"/>
      <c r="AI95" s="38"/>
    </row>
    <row r="96" spans="2:35">
      <c r="B96" s="37" t="s">
        <v>26</v>
      </c>
      <c r="C96" s="33"/>
      <c r="D96" s="33"/>
      <c r="E96" s="33">
        <f>+'[1]3.ΜΕΡΙΣΜΟΣ ΣΥΝΤΑΞΗ'!I3</f>
        <v>2275415.7599999998</v>
      </c>
      <c r="F96" s="39"/>
      <c r="G96" s="33"/>
      <c r="H96" s="33"/>
      <c r="I96" s="33">
        <v>3024507.58</v>
      </c>
      <c r="J96" s="39"/>
      <c r="K96" s="7"/>
      <c r="L96" s="7"/>
      <c r="M96" s="7"/>
      <c r="N96" s="45"/>
      <c r="O96" s="6"/>
      <c r="P96" s="33"/>
      <c r="Q96" s="33"/>
      <c r="R96" s="33"/>
      <c r="S96" s="14"/>
      <c r="T96" s="38"/>
      <c r="U96" s="33"/>
      <c r="V96" s="6"/>
      <c r="W96" s="6"/>
      <c r="X96" s="6"/>
      <c r="Y96" s="6"/>
      <c r="Z96" s="6"/>
      <c r="AA96" s="6"/>
      <c r="AB96" s="6"/>
      <c r="AC96" s="38"/>
      <c r="AD96" s="38"/>
      <c r="AE96" s="38"/>
      <c r="AF96" s="38"/>
      <c r="AG96" s="38"/>
      <c r="AH96" s="38"/>
      <c r="AI96" s="38"/>
    </row>
    <row r="97" spans="2:35">
      <c r="B97" s="37" t="s">
        <v>25</v>
      </c>
      <c r="C97" s="33"/>
      <c r="D97" s="33"/>
      <c r="E97" s="33">
        <f>-'[1]3.ΜΕΡΙΣΜΟΣ ΣΥΝΤΑΞΗ'!J3</f>
        <v>19835.68</v>
      </c>
      <c r="F97" s="39"/>
      <c r="G97" s="33"/>
      <c r="H97" s="33"/>
      <c r="I97" s="33">
        <v>19800.87</v>
      </c>
      <c r="J97" s="39"/>
      <c r="K97" s="7"/>
      <c r="L97" s="7"/>
      <c r="M97" s="7"/>
      <c r="N97" s="6"/>
      <c r="O97" s="6"/>
      <c r="P97" s="33"/>
      <c r="Q97" s="33"/>
      <c r="R97" s="33"/>
      <c r="S97" s="14"/>
      <c r="T97" s="38"/>
      <c r="U97" s="33"/>
      <c r="V97" s="6"/>
      <c r="W97" s="6"/>
      <c r="X97" s="6"/>
      <c r="Y97" s="6"/>
      <c r="Z97" s="6"/>
      <c r="AA97" s="6"/>
      <c r="AB97" s="6"/>
      <c r="AC97" s="38"/>
      <c r="AD97" s="38"/>
      <c r="AE97" s="38"/>
      <c r="AF97" s="38"/>
      <c r="AG97" s="38"/>
      <c r="AH97" s="38"/>
      <c r="AI97" s="38"/>
    </row>
    <row r="98" spans="2:35">
      <c r="B98" s="37" t="s">
        <v>24</v>
      </c>
      <c r="C98" s="33"/>
      <c r="D98" s="33"/>
      <c r="E98" s="36">
        <f>-'[1]3.ΜΕΡΙΣΜΟΣ ΣΥΝΤΑΞΗ'!K3</f>
        <v>188018.3</v>
      </c>
      <c r="F98" s="35">
        <f>+E94+E95+E96-E97-E98</f>
        <v>11149941.360000001</v>
      </c>
      <c r="G98" s="33"/>
      <c r="H98" s="33"/>
      <c r="I98" s="36">
        <v>205107.13999999998</v>
      </c>
      <c r="J98" s="35">
        <f>+I94+I95+I96-I97-I98</f>
        <v>12663117.940000001</v>
      </c>
      <c r="K98" s="7"/>
      <c r="L98" s="7"/>
      <c r="M98" s="7"/>
      <c r="N98" s="6"/>
      <c r="O98" s="6"/>
      <c r="P98" s="6"/>
      <c r="Q98" s="6"/>
      <c r="R98" s="6"/>
      <c r="S98" s="14"/>
      <c r="T98" s="38"/>
      <c r="U98" s="33"/>
      <c r="V98" s="6"/>
      <c r="W98" s="6"/>
      <c r="X98" s="6"/>
      <c r="Y98" s="6"/>
      <c r="Z98" s="6"/>
      <c r="AA98" s="6"/>
      <c r="AB98" s="6"/>
      <c r="AC98" s="38"/>
      <c r="AD98" s="38"/>
      <c r="AE98" s="38"/>
      <c r="AF98" s="38"/>
      <c r="AG98" s="38"/>
      <c r="AH98" s="38"/>
      <c r="AI98" s="38"/>
    </row>
    <row r="99" spans="2:35" ht="13.5" thickBot="1">
      <c r="B99" s="34" t="s">
        <v>23</v>
      </c>
      <c r="C99" s="33"/>
      <c r="D99" s="33"/>
      <c r="E99" s="33" t="s">
        <v>10</v>
      </c>
      <c r="F99" s="32">
        <f>+F93+F98</f>
        <v>2818183.5100000091</v>
      </c>
      <c r="G99" s="17"/>
      <c r="H99" s="33"/>
      <c r="I99" s="33" t="s">
        <v>10</v>
      </c>
      <c r="J99" s="32">
        <f>+J93+J98</f>
        <v>-5745276.620000001</v>
      </c>
      <c r="K99" s="7"/>
      <c r="L99" s="7"/>
      <c r="M99" s="7"/>
      <c r="N99" s="6"/>
      <c r="O99" s="6"/>
      <c r="P99" s="6"/>
      <c r="Q99" s="6"/>
      <c r="R99" s="6"/>
      <c r="S99" s="14"/>
      <c r="T99" s="38"/>
      <c r="U99" s="33"/>
      <c r="V99" s="6"/>
      <c r="W99" s="6"/>
      <c r="X99" s="6"/>
      <c r="Y99" s="6"/>
      <c r="Z99" s="6"/>
      <c r="AA99" s="6"/>
      <c r="AB99" s="6"/>
      <c r="AC99" s="38"/>
      <c r="AD99" s="38"/>
      <c r="AE99" s="38"/>
      <c r="AF99" s="38"/>
      <c r="AG99" s="38"/>
      <c r="AH99" s="38"/>
      <c r="AI99" s="38"/>
    </row>
    <row r="100" spans="2:35" ht="13.5" thickTop="1">
      <c r="B100" s="23" t="s">
        <v>22</v>
      </c>
      <c r="C100" s="19"/>
      <c r="D100" s="19"/>
      <c r="E100" s="19"/>
      <c r="F100" s="42" t="s">
        <v>10</v>
      </c>
      <c r="G100" s="19"/>
      <c r="H100" s="33"/>
      <c r="I100" s="19"/>
      <c r="J100" s="42" t="s">
        <v>10</v>
      </c>
      <c r="K100" s="7"/>
      <c r="L100" s="7"/>
      <c r="M100" s="33"/>
      <c r="N100" s="6"/>
      <c r="O100" s="6"/>
      <c r="P100" s="6"/>
      <c r="Q100" s="6"/>
      <c r="R100" s="6"/>
      <c r="S100" s="14"/>
      <c r="T100" s="38"/>
      <c r="U100" s="33"/>
      <c r="V100" s="6"/>
      <c r="W100" s="6"/>
      <c r="X100" s="6"/>
      <c r="Y100" s="6"/>
      <c r="Z100" s="6"/>
      <c r="AA100" s="6"/>
      <c r="AB100" s="6"/>
      <c r="AC100" s="38"/>
      <c r="AD100" s="38"/>
      <c r="AE100" s="38"/>
      <c r="AF100" s="38"/>
      <c r="AG100" s="38"/>
      <c r="AH100" s="38"/>
      <c r="AI100" s="38"/>
    </row>
    <row r="101" spans="2:35">
      <c r="B101" s="44" t="s">
        <v>21</v>
      </c>
      <c r="C101" s="19"/>
      <c r="D101" s="19"/>
      <c r="E101" s="43">
        <f>+'[1]3.ΜΕΡΙΣΜΟΣ ΣΥΝΤΑΞΗ'!M3</f>
        <v>0.03</v>
      </c>
      <c r="F101" s="42"/>
      <c r="G101" s="19"/>
      <c r="H101" s="33"/>
      <c r="I101" s="43">
        <v>0</v>
      </c>
      <c r="J101" s="42"/>
      <c r="K101" s="7"/>
      <c r="L101" s="7"/>
      <c r="M101" s="33"/>
      <c r="N101" s="6"/>
      <c r="O101" s="6"/>
      <c r="P101" s="6"/>
      <c r="Q101" s="6"/>
      <c r="R101" s="6"/>
      <c r="S101" s="14"/>
      <c r="T101" s="38"/>
      <c r="U101" s="33"/>
      <c r="V101" s="6"/>
      <c r="W101" s="6"/>
      <c r="X101" s="6"/>
      <c r="Y101" s="6"/>
      <c r="Z101" s="6"/>
      <c r="AA101" s="6"/>
      <c r="AB101" s="6"/>
      <c r="AC101" s="38"/>
      <c r="AD101" s="38"/>
      <c r="AE101" s="38"/>
      <c r="AF101" s="38"/>
      <c r="AG101" s="38"/>
      <c r="AH101" s="38"/>
      <c r="AI101" s="38"/>
    </row>
    <row r="102" spans="2:35">
      <c r="B102" s="37" t="s">
        <v>20</v>
      </c>
      <c r="C102" s="41"/>
      <c r="D102" s="33" t="s">
        <v>19</v>
      </c>
      <c r="E102" s="33">
        <f>+'[1]3.ΜΕΡΙΣΜΟΣ ΣΥΝΤΑΞΗ'!N3</f>
        <v>5705632.1099999994</v>
      </c>
      <c r="F102" s="39" t="s">
        <v>10</v>
      </c>
      <c r="G102" s="33"/>
      <c r="H102" s="33"/>
      <c r="I102" s="33">
        <v>7405646.3900000006</v>
      </c>
      <c r="J102" s="39" t="s">
        <v>10</v>
      </c>
      <c r="K102" s="7"/>
      <c r="L102" s="7"/>
      <c r="M102" s="7"/>
      <c r="N102" s="6"/>
      <c r="O102" s="6"/>
      <c r="P102" s="6"/>
      <c r="Q102" s="6"/>
      <c r="R102" s="6"/>
      <c r="S102" s="14"/>
      <c r="T102" s="38"/>
      <c r="U102" s="33"/>
      <c r="V102" s="6"/>
      <c r="W102" s="6"/>
      <c r="X102" s="6"/>
      <c r="Y102" s="6"/>
      <c r="Z102" s="6"/>
      <c r="AA102" s="6"/>
      <c r="AB102" s="6"/>
      <c r="AC102" s="38"/>
      <c r="AD102" s="38"/>
      <c r="AE102" s="38"/>
      <c r="AF102" s="38"/>
      <c r="AG102" s="38"/>
      <c r="AH102" s="38"/>
      <c r="AI102" s="38"/>
    </row>
    <row r="103" spans="2:35">
      <c r="B103" s="37" t="s">
        <v>18</v>
      </c>
      <c r="C103" s="41"/>
      <c r="D103" s="33"/>
      <c r="E103" s="33">
        <f>-'[1]3.ΜΕΡΙΣΜΟΣ ΣΥΝΤΑΞΗ'!L3</f>
        <v>2261.37</v>
      </c>
      <c r="F103" s="39"/>
      <c r="G103" s="33"/>
      <c r="H103" s="33"/>
      <c r="I103" s="33">
        <v>0</v>
      </c>
      <c r="J103" s="39"/>
      <c r="K103" s="7"/>
      <c r="L103" s="7"/>
      <c r="M103" s="7"/>
      <c r="N103" s="6"/>
      <c r="O103" s="6"/>
      <c r="P103" s="6"/>
      <c r="Q103" s="6"/>
      <c r="R103" s="6"/>
      <c r="S103" s="14"/>
      <c r="T103" s="38"/>
      <c r="U103" s="33"/>
      <c r="V103" s="6"/>
      <c r="W103" s="6"/>
      <c r="X103" s="6"/>
      <c r="Y103" s="6"/>
      <c r="Z103" s="6"/>
      <c r="AA103" s="6"/>
      <c r="AB103" s="6"/>
      <c r="AC103" s="38"/>
      <c r="AD103" s="38"/>
      <c r="AE103" s="38"/>
      <c r="AF103" s="38"/>
      <c r="AG103" s="38"/>
      <c r="AH103" s="38"/>
      <c r="AI103" s="38"/>
    </row>
    <row r="104" spans="2:35">
      <c r="B104" s="37" t="s">
        <v>17</v>
      </c>
      <c r="C104" s="33"/>
      <c r="D104" s="33"/>
      <c r="E104" s="33">
        <f>-'[1]3.ΜΕΡΙΣΜΟΣ ΣΥΝΤΑΞΗ'!O3</f>
        <v>3834193.25</v>
      </c>
      <c r="F104" s="39"/>
      <c r="G104" s="33"/>
      <c r="H104" s="33"/>
      <c r="I104" s="33">
        <v>1514037.09</v>
      </c>
      <c r="J104" s="39"/>
      <c r="K104" s="7"/>
      <c r="L104" s="7"/>
      <c r="M104" s="7"/>
      <c r="N104" s="6"/>
      <c r="O104" s="6"/>
      <c r="P104" s="6"/>
      <c r="Q104" s="6"/>
      <c r="R104" s="6"/>
      <c r="S104" s="14"/>
      <c r="T104" s="38"/>
      <c r="U104" s="33"/>
      <c r="V104" s="6"/>
      <c r="W104" s="6"/>
      <c r="X104" s="6"/>
      <c r="Y104" s="6"/>
      <c r="Z104" s="6"/>
      <c r="AA104" s="6"/>
      <c r="AB104" s="6"/>
      <c r="AC104" s="38"/>
      <c r="AD104" s="38"/>
      <c r="AE104" s="38"/>
      <c r="AF104" s="38"/>
      <c r="AG104" s="38"/>
      <c r="AH104" s="38"/>
      <c r="AI104" s="38"/>
    </row>
    <row r="105" spans="2:35">
      <c r="B105" s="37" t="s">
        <v>16</v>
      </c>
      <c r="C105" s="33"/>
      <c r="D105" s="33"/>
      <c r="E105" s="36">
        <f>-'[1]3.ΜΕΡΙΣΜΟΣ ΣΥΝΤΑΞΗ'!P3</f>
        <v>1400000</v>
      </c>
      <c r="F105" s="39">
        <f>E101+E102-E103-E104-E105</f>
        <v>469177.51999999955</v>
      </c>
      <c r="G105" s="33"/>
      <c r="H105" s="33"/>
      <c r="I105" s="36">
        <v>0</v>
      </c>
      <c r="J105" s="39">
        <f>I101+I102+I103-I104-I105</f>
        <v>5891609.3000000007</v>
      </c>
      <c r="K105" s="7"/>
      <c r="L105" s="7"/>
      <c r="M105" s="7"/>
      <c r="N105" s="6"/>
      <c r="O105" s="6"/>
      <c r="P105" s="6"/>
      <c r="Q105" s="6"/>
      <c r="R105" s="6"/>
      <c r="S105" s="14"/>
      <c r="T105" s="38"/>
      <c r="U105" s="33"/>
      <c r="V105" s="6"/>
      <c r="W105" s="6"/>
      <c r="X105" s="6"/>
      <c r="Y105" s="6"/>
      <c r="Z105" s="6"/>
      <c r="AA105" s="6"/>
      <c r="AB105" s="6"/>
      <c r="AC105" s="38"/>
      <c r="AD105" s="38"/>
      <c r="AE105" s="38"/>
      <c r="AF105" s="38"/>
      <c r="AG105" s="38"/>
      <c r="AH105" s="38"/>
      <c r="AI105" s="38"/>
    </row>
    <row r="106" spans="2:35" ht="13.5" thickBot="1">
      <c r="B106" s="40" t="s">
        <v>15</v>
      </c>
      <c r="C106" s="17"/>
      <c r="D106" s="17"/>
      <c r="E106" s="17" t="s">
        <v>10</v>
      </c>
      <c r="F106" s="32">
        <f>+F99+F105</f>
        <v>3287361.0300000086</v>
      </c>
      <c r="G106" s="17"/>
      <c r="H106" s="33"/>
      <c r="I106" s="17" t="s">
        <v>10</v>
      </c>
      <c r="J106" s="32">
        <f>+J99+J105</f>
        <v>146332.6799999997</v>
      </c>
      <c r="K106" s="7"/>
      <c r="L106" s="7"/>
      <c r="M106" s="7"/>
      <c r="N106" s="6"/>
      <c r="O106" s="6"/>
      <c r="P106" s="6"/>
      <c r="Q106" s="6"/>
      <c r="R106" s="6"/>
      <c r="S106" s="14"/>
      <c r="T106" s="38"/>
      <c r="U106" s="33"/>
      <c r="V106" s="6"/>
      <c r="W106" s="6"/>
      <c r="X106" s="6"/>
      <c r="Y106" s="6"/>
      <c r="Z106" s="6"/>
      <c r="AA106" s="6"/>
      <c r="AB106" s="6"/>
      <c r="AC106" s="38"/>
      <c r="AD106" s="38"/>
      <c r="AE106" s="38"/>
      <c r="AF106" s="38"/>
      <c r="AG106" s="38"/>
      <c r="AH106" s="38"/>
      <c r="AI106" s="38"/>
    </row>
    <row r="107" spans="2:35" ht="13.5" thickTop="1">
      <c r="B107" s="37" t="s">
        <v>14</v>
      </c>
      <c r="C107" s="33"/>
      <c r="D107" s="33"/>
      <c r="E107" s="33">
        <f>-SUM('[1]3.ΜΕΡΙΣΜΟΣ ΣΥΝΤΑΞΗ'!C77:C84)</f>
        <v>439644.36999999994</v>
      </c>
      <c r="F107" s="39" t="s">
        <v>10</v>
      </c>
      <c r="G107" s="33"/>
      <c r="H107" s="33"/>
      <c r="I107" s="33">
        <v>468745.88</v>
      </c>
      <c r="J107" s="39" t="s">
        <v>10</v>
      </c>
      <c r="K107" s="7"/>
      <c r="L107" s="7"/>
      <c r="M107" s="7"/>
      <c r="N107" s="6"/>
      <c r="O107" s="6"/>
      <c r="P107" s="6"/>
      <c r="Q107" s="6"/>
      <c r="R107" s="6"/>
      <c r="S107" s="14"/>
      <c r="T107" s="38"/>
      <c r="U107" s="33"/>
      <c r="V107" s="6"/>
      <c r="W107" s="6"/>
      <c r="X107" s="6"/>
      <c r="Y107" s="6"/>
      <c r="Z107" s="6"/>
      <c r="AA107" s="6"/>
      <c r="AB107" s="6"/>
      <c r="AC107" s="38"/>
      <c r="AD107" s="38"/>
      <c r="AE107" s="38"/>
      <c r="AF107" s="38"/>
      <c r="AG107" s="38"/>
      <c r="AH107" s="38"/>
      <c r="AI107" s="38"/>
    </row>
    <row r="108" spans="2:35">
      <c r="B108" s="37" t="s">
        <v>13</v>
      </c>
      <c r="C108" s="33"/>
      <c r="D108" s="33" t="s">
        <v>10</v>
      </c>
      <c r="E108" s="33" t="s">
        <v>10</v>
      </c>
      <c r="F108" s="39"/>
      <c r="G108" s="33"/>
      <c r="H108" s="33"/>
      <c r="I108" s="33" t="s">
        <v>10</v>
      </c>
      <c r="J108" s="39"/>
      <c r="K108" s="7"/>
      <c r="L108" s="7"/>
      <c r="M108" s="7"/>
      <c r="N108" s="6"/>
      <c r="O108" s="6"/>
      <c r="P108" s="6"/>
      <c r="Q108" s="6"/>
      <c r="R108" s="6"/>
      <c r="S108" s="14"/>
      <c r="T108" s="38"/>
      <c r="U108" s="33"/>
      <c r="V108" s="6"/>
      <c r="W108" s="6"/>
      <c r="X108" s="6"/>
      <c r="Y108" s="6"/>
      <c r="Z108" s="6"/>
      <c r="AA108" s="6"/>
      <c r="AB108" s="6"/>
      <c r="AC108" s="38"/>
      <c r="AD108" s="38"/>
      <c r="AE108" s="38"/>
      <c r="AF108" s="38"/>
      <c r="AG108" s="38"/>
      <c r="AH108" s="38"/>
      <c r="AI108" s="38"/>
    </row>
    <row r="109" spans="2:35">
      <c r="B109" s="37" t="s">
        <v>12</v>
      </c>
      <c r="C109" s="33"/>
      <c r="D109" s="33" t="s">
        <v>10</v>
      </c>
      <c r="E109" s="36">
        <f>+E107</f>
        <v>439644.36999999994</v>
      </c>
      <c r="F109" s="35">
        <f>+E107-E109</f>
        <v>0</v>
      </c>
      <c r="G109" s="33"/>
      <c r="H109" s="33"/>
      <c r="I109" s="36">
        <f>+I107</f>
        <v>468745.88</v>
      </c>
      <c r="J109" s="35">
        <f>+I107-I109</f>
        <v>0</v>
      </c>
      <c r="K109" s="7"/>
      <c r="L109" s="7"/>
      <c r="M109" s="7"/>
      <c r="N109" s="6"/>
      <c r="O109" s="6"/>
      <c r="P109" s="6"/>
      <c r="Q109" s="6"/>
      <c r="R109" s="6"/>
      <c r="S109" s="14"/>
    </row>
    <row r="110" spans="2:35" ht="13.5" thickBot="1">
      <c r="B110" s="34" t="s">
        <v>11</v>
      </c>
      <c r="C110" s="33"/>
      <c r="D110" s="33"/>
      <c r="E110" s="33" t="s">
        <v>10</v>
      </c>
      <c r="F110" s="32">
        <f>+F106-F109</f>
        <v>3287361.0300000086</v>
      </c>
      <c r="G110" s="17"/>
      <c r="H110" s="33" t="s">
        <v>10</v>
      </c>
      <c r="I110" s="33" t="s">
        <v>10</v>
      </c>
      <c r="J110" s="32">
        <f>+J106-J109</f>
        <v>146332.6799999997</v>
      </c>
      <c r="K110" s="7"/>
      <c r="L110" s="7"/>
      <c r="M110" s="7"/>
      <c r="N110" s="6"/>
      <c r="O110" s="6"/>
      <c r="P110" s="6"/>
      <c r="Q110" s="6"/>
      <c r="R110" s="6"/>
      <c r="S110" s="14"/>
    </row>
    <row r="111" spans="2:35" ht="14.25" thickTop="1" thickBot="1">
      <c r="B111" s="13"/>
      <c r="C111" s="12"/>
      <c r="D111" s="12"/>
      <c r="E111" s="12"/>
      <c r="F111" s="31" t="s">
        <v>10</v>
      </c>
      <c r="G111" s="11"/>
      <c r="H111" s="11"/>
      <c r="I111" s="11"/>
      <c r="J111" s="31"/>
      <c r="K111" s="7"/>
      <c r="L111" s="7"/>
      <c r="M111" s="7"/>
      <c r="N111" s="6"/>
      <c r="O111" s="6"/>
      <c r="P111" s="6"/>
      <c r="Q111" s="6"/>
      <c r="R111" s="6"/>
      <c r="S111" s="14"/>
    </row>
    <row r="112" spans="2:35" ht="9" customHeight="1">
      <c r="B112" s="30"/>
      <c r="C112" s="29"/>
      <c r="D112" s="29"/>
      <c r="E112" s="29"/>
      <c r="F112" s="28"/>
      <c r="G112" s="28"/>
      <c r="H112" s="28"/>
      <c r="I112" s="28"/>
      <c r="J112" s="28"/>
      <c r="K112" s="7"/>
      <c r="L112" s="27"/>
      <c r="M112" s="27"/>
      <c r="N112" s="26"/>
      <c r="O112" s="26"/>
      <c r="P112" s="26"/>
      <c r="Q112" s="26"/>
      <c r="R112" s="26"/>
      <c r="S112" s="25"/>
    </row>
    <row r="113" spans="2:19">
      <c r="B113" s="24" t="s">
        <v>9</v>
      </c>
      <c r="C113" s="19"/>
      <c r="D113" s="19"/>
      <c r="E113" s="18" t="s">
        <v>8</v>
      </c>
      <c r="F113" s="18"/>
      <c r="G113" s="17"/>
      <c r="H113" s="17"/>
      <c r="I113" s="16" t="s">
        <v>7</v>
      </c>
      <c r="J113" s="16"/>
      <c r="K113" s="16"/>
      <c r="L113" s="16"/>
      <c r="M113" s="7"/>
      <c r="N113" s="6"/>
      <c r="O113" s="15" t="s">
        <v>6</v>
      </c>
      <c r="P113" s="15"/>
      <c r="Q113" s="6"/>
      <c r="R113" s="6"/>
      <c r="S113" s="14"/>
    </row>
    <row r="114" spans="2:19">
      <c r="B114" s="23"/>
      <c r="C114" s="19"/>
      <c r="D114" s="19"/>
      <c r="E114" s="19"/>
      <c r="F114" s="17"/>
      <c r="G114" s="17"/>
      <c r="H114" s="17"/>
      <c r="I114" s="16" t="s">
        <v>5</v>
      </c>
      <c r="J114" s="16"/>
      <c r="K114" s="16"/>
      <c r="L114" s="16"/>
      <c r="M114" s="7"/>
      <c r="N114" s="6"/>
      <c r="O114" s="15" t="s">
        <v>4</v>
      </c>
      <c r="P114" s="15"/>
      <c r="Q114" s="6"/>
      <c r="R114" s="6"/>
      <c r="S114" s="14"/>
    </row>
    <row r="115" spans="2:19">
      <c r="B115" s="23"/>
      <c r="C115" s="19"/>
      <c r="D115" s="19"/>
      <c r="E115" s="19"/>
      <c r="F115" s="17"/>
      <c r="G115" s="17"/>
      <c r="H115" s="17"/>
      <c r="I115" s="22"/>
      <c r="J115" s="22"/>
      <c r="K115" s="22"/>
      <c r="L115" s="22"/>
      <c r="M115" s="7"/>
      <c r="N115" s="6"/>
      <c r="O115" s="21"/>
      <c r="P115" s="21"/>
      <c r="Q115" s="6"/>
      <c r="R115" s="6"/>
      <c r="S115" s="14"/>
    </row>
    <row r="116" spans="2:19">
      <c r="B116" s="23"/>
      <c r="C116" s="19"/>
      <c r="D116" s="19"/>
      <c r="E116" s="19"/>
      <c r="F116" s="17"/>
      <c r="G116" s="17"/>
      <c r="H116" s="17"/>
      <c r="I116" s="22"/>
      <c r="J116" s="22"/>
      <c r="K116" s="22"/>
      <c r="L116" s="22"/>
      <c r="M116" s="7"/>
      <c r="N116" s="6"/>
      <c r="O116" s="21"/>
      <c r="P116" s="21"/>
      <c r="Q116" s="6"/>
      <c r="R116" s="6"/>
      <c r="S116" s="14"/>
    </row>
    <row r="117" spans="2:19">
      <c r="B117" s="20" t="s">
        <v>3</v>
      </c>
      <c r="C117" s="19"/>
      <c r="D117" s="19"/>
      <c r="E117" s="18" t="s">
        <v>2</v>
      </c>
      <c r="F117" s="18"/>
      <c r="G117" s="17"/>
      <c r="H117" s="17"/>
      <c r="I117" s="16" t="s">
        <v>1</v>
      </c>
      <c r="J117" s="16"/>
      <c r="K117" s="16"/>
      <c r="L117" s="16"/>
      <c r="M117" s="7"/>
      <c r="N117" s="6"/>
      <c r="O117" s="15" t="s">
        <v>0</v>
      </c>
      <c r="P117" s="15"/>
      <c r="Q117" s="6"/>
      <c r="R117" s="6"/>
      <c r="S117" s="14"/>
    </row>
    <row r="118" spans="2:19" ht="10.5" customHeight="1" thickBot="1">
      <c r="B118" s="13"/>
      <c r="C118" s="12"/>
      <c r="D118" s="12"/>
      <c r="E118" s="12"/>
      <c r="F118" s="11"/>
      <c r="G118" s="11"/>
      <c r="H118" s="11"/>
      <c r="I118" s="11"/>
      <c r="J118" s="11"/>
      <c r="K118" s="10"/>
      <c r="L118" s="10"/>
      <c r="M118" s="10"/>
      <c r="N118" s="9"/>
      <c r="O118" s="9"/>
      <c r="P118" s="9"/>
      <c r="Q118" s="9"/>
      <c r="R118" s="9"/>
      <c r="S118" s="8"/>
    </row>
    <row r="119" spans="2:19">
      <c r="K119" s="7"/>
    </row>
    <row r="120" spans="2:19">
      <c r="K120" s="7"/>
    </row>
    <row r="121" spans="2:19">
      <c r="K121" s="7"/>
    </row>
    <row r="122" spans="2:19">
      <c r="F122" s="6"/>
      <c r="G122" s="6"/>
      <c r="H122" s="6"/>
      <c r="I122" s="6"/>
      <c r="J122" s="6"/>
      <c r="K122" s="7"/>
      <c r="L122" s="7"/>
      <c r="M122" s="7"/>
      <c r="N122" s="6"/>
      <c r="O122" s="6"/>
    </row>
    <row r="123" spans="2:19">
      <c r="F123" s="6"/>
      <c r="G123" s="6"/>
      <c r="H123" s="6"/>
      <c r="I123" s="6"/>
      <c r="J123" s="6"/>
      <c r="K123" s="7"/>
      <c r="L123" s="7"/>
      <c r="M123" s="7"/>
      <c r="N123" s="6"/>
      <c r="O123" s="6"/>
    </row>
    <row r="124" spans="2:19">
      <c r="F124" s="6"/>
      <c r="G124" s="6"/>
      <c r="H124" s="6"/>
      <c r="I124" s="6"/>
      <c r="J124" s="6"/>
      <c r="K124" s="7"/>
      <c r="L124" s="7"/>
      <c r="M124" s="7"/>
      <c r="N124" s="6"/>
      <c r="O124" s="6"/>
    </row>
    <row r="125" spans="2:19">
      <c r="F125" s="6"/>
      <c r="G125" s="6"/>
      <c r="H125" s="6"/>
      <c r="I125" s="6"/>
      <c r="J125" s="6"/>
      <c r="K125" s="7"/>
      <c r="L125" s="7"/>
      <c r="M125" s="7"/>
      <c r="N125" s="6"/>
      <c r="O125" s="6"/>
    </row>
    <row r="126" spans="2:19">
      <c r="F126" s="6"/>
      <c r="G126" s="6"/>
      <c r="H126" s="6"/>
      <c r="I126" s="6"/>
      <c r="J126" s="6"/>
      <c r="K126" s="7"/>
      <c r="L126" s="7"/>
      <c r="M126" s="7"/>
      <c r="N126" s="6"/>
      <c r="O126" s="6"/>
    </row>
    <row r="127" spans="2:19">
      <c r="F127" s="6"/>
      <c r="G127" s="6"/>
      <c r="H127" s="6"/>
      <c r="I127" s="6"/>
      <c r="J127" s="6"/>
      <c r="K127" s="7"/>
      <c r="L127" s="7"/>
      <c r="M127" s="7"/>
      <c r="N127" s="6"/>
      <c r="O127" s="6"/>
    </row>
  </sheetData>
  <mergeCells count="22">
    <mergeCell ref="E117:F117"/>
    <mergeCell ref="I113:L113"/>
    <mergeCell ref="I117:L117"/>
    <mergeCell ref="I85:J85"/>
    <mergeCell ref="L83:S84"/>
    <mergeCell ref="E85:F85"/>
    <mergeCell ref="B83:J83"/>
    <mergeCell ref="B84:J84"/>
    <mergeCell ref="O113:P113"/>
    <mergeCell ref="O114:P114"/>
    <mergeCell ref="O117:P117"/>
    <mergeCell ref="E113:F113"/>
    <mergeCell ref="B2:S2"/>
    <mergeCell ref="B3:S3"/>
    <mergeCell ref="B4:S4"/>
    <mergeCell ref="D7:D8"/>
    <mergeCell ref="E7:E8"/>
    <mergeCell ref="I114:L114"/>
    <mergeCell ref="D6:F6"/>
    <mergeCell ref="H6:J6"/>
    <mergeCell ref="H7:H8"/>
    <mergeCell ref="I7:I8"/>
  </mergeCells>
  <hyperlinks>
    <hyperlink ref="B1" location="ΠΕΡΙΕΧΟΜΕΝΑ!A1" display="ΠΕΡΙΕΧΟΜΕΝΑ"/>
  </hyperlinks>
  <printOptions horizontalCentered="1"/>
  <pageMargins left="0" right="0" top="0.39370078740157483" bottom="0" header="0.51181102362204722" footer="0.51181102362204722"/>
  <pageSetup paperSize="9" scale="39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1. ΙΣΟΛΟΓΙΣΜΟΣ</vt:lpstr>
      <vt:lpstr>'1. ΙΣΟΛΟΓΙΣΜΟΣ'!Print_Area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achalaris</dc:creator>
  <cp:lastModifiedBy>achalaris</cp:lastModifiedBy>
  <dcterms:created xsi:type="dcterms:W3CDTF">2017-07-06T05:41:33Z</dcterms:created>
  <dcterms:modified xsi:type="dcterms:W3CDTF">2017-07-06T05:41:49Z</dcterms:modified>
</cp:coreProperties>
</file>