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3895" windowHeight="9210"/>
  </bookViews>
  <sheets>
    <sheet name="1. ΙΣΟΛΟΓΙΣΜΟΣ" sheetId="1" r:id="rId1"/>
  </sheets>
  <externalReferences>
    <externalReference r:id="rId2"/>
    <externalReference r:id="rId3"/>
  </externalReferences>
  <definedNames>
    <definedName name="OLE_LINK53" localSheetId="0">'1. ΙΣΟΛΟΓΙΣΜΟΣ'!$U$101</definedName>
    <definedName name="_xlnm.Print_Area" localSheetId="0">'1. ΙΣΟΛΟΓΙΣΜΟΣ'!$B$2:$S$119</definedName>
  </definedNames>
  <calcPr calcId="124519"/>
</workbook>
</file>

<file path=xl/calcChain.xml><?xml version="1.0" encoding="utf-8"?>
<calcChain xmlns="http://schemas.openxmlformats.org/spreadsheetml/2006/main">
  <c r="D13" i="1"/>
  <c r="E13"/>
  <c r="F13"/>
  <c r="H13"/>
  <c r="I13"/>
  <c r="J13"/>
  <c r="P13"/>
  <c r="R13"/>
  <c r="D18"/>
  <c r="F18" s="1"/>
  <c r="J18"/>
  <c r="D19"/>
  <c r="E19"/>
  <c r="F19" s="1"/>
  <c r="J19"/>
  <c r="P19"/>
  <c r="R19"/>
  <c r="D20"/>
  <c r="E20"/>
  <c r="F20" s="1"/>
  <c r="D21"/>
  <c r="E21"/>
  <c r="F21"/>
  <c r="J21"/>
  <c r="J22"/>
  <c r="E23"/>
  <c r="H23"/>
  <c r="I23"/>
  <c r="J23"/>
  <c r="J25"/>
  <c r="P26"/>
  <c r="P28"/>
  <c r="P30" s="1"/>
  <c r="F29"/>
  <c r="F30"/>
  <c r="F31" s="1"/>
  <c r="R30"/>
  <c r="J31"/>
  <c r="J35" s="1"/>
  <c r="F34"/>
  <c r="E42"/>
  <c r="E43"/>
  <c r="F43"/>
  <c r="F49" s="1"/>
  <c r="J43"/>
  <c r="F44"/>
  <c r="F45"/>
  <c r="F46"/>
  <c r="F48"/>
  <c r="P48"/>
  <c r="J49"/>
  <c r="P49"/>
  <c r="P50"/>
  <c r="R50"/>
  <c r="F52"/>
  <c r="F53"/>
  <c r="F54"/>
  <c r="F57" s="1"/>
  <c r="J54"/>
  <c r="P56"/>
  <c r="P60" s="1"/>
  <c r="J57"/>
  <c r="P57"/>
  <c r="P58"/>
  <c r="P59"/>
  <c r="F60"/>
  <c r="F62" s="1"/>
  <c r="R60"/>
  <c r="J62"/>
  <c r="J64"/>
  <c r="P64"/>
  <c r="P65"/>
  <c r="P67" s="1"/>
  <c r="P66"/>
  <c r="F67"/>
  <c r="F70" s="1"/>
  <c r="R67"/>
  <c r="F68"/>
  <c r="F69"/>
  <c r="J70"/>
  <c r="F78"/>
  <c r="P78"/>
  <c r="P80" s="1"/>
  <c r="F80"/>
  <c r="J80"/>
  <c r="R80"/>
  <c r="F87"/>
  <c r="F88"/>
  <c r="P88"/>
  <c r="F89"/>
  <c r="J89"/>
  <c r="P89"/>
  <c r="F90"/>
  <c r="F91"/>
  <c r="F93" s="1"/>
  <c r="F99" s="1"/>
  <c r="F107" s="1"/>
  <c r="J91"/>
  <c r="E92"/>
  <c r="J93"/>
  <c r="E94"/>
  <c r="E96"/>
  <c r="F98" s="1"/>
  <c r="E97"/>
  <c r="E98"/>
  <c r="J98"/>
  <c r="J99"/>
  <c r="E101"/>
  <c r="E102"/>
  <c r="F106" s="1"/>
  <c r="E103"/>
  <c r="E104"/>
  <c r="E105"/>
  <c r="E106"/>
  <c r="J106"/>
  <c r="J107"/>
  <c r="E108"/>
  <c r="E110"/>
  <c r="F110" s="1"/>
  <c r="I110"/>
  <c r="J110" s="1"/>
  <c r="F35" l="1"/>
  <c r="F23"/>
  <c r="F25" s="1"/>
  <c r="F37" s="1"/>
  <c r="F111"/>
  <c r="F64"/>
  <c r="J37"/>
  <c r="J74" s="1"/>
  <c r="F74"/>
  <c r="J111"/>
  <c r="R87" s="1"/>
  <c r="R90" s="1"/>
  <c r="R94" s="1"/>
  <c r="D23"/>
  <c r="R36" l="1"/>
  <c r="R95"/>
  <c r="P87"/>
  <c r="P90" l="1"/>
  <c r="P94" s="1"/>
  <c r="R38"/>
  <c r="R41" l="1"/>
  <c r="R74" s="1"/>
  <c r="P36"/>
  <c r="P95"/>
  <c r="P38" l="1"/>
  <c r="P41" l="1"/>
  <c r="P74" s="1"/>
</calcChain>
</file>

<file path=xl/sharedStrings.xml><?xml version="1.0" encoding="utf-8"?>
<sst xmlns="http://schemas.openxmlformats.org/spreadsheetml/2006/main" count="204" uniqueCount="128">
  <si>
    <t>Γκίκας Αριστείδης</t>
  </si>
  <si>
    <t>Χάλαρης Άγγελος</t>
  </si>
  <si>
    <t>Ζάγκα Αναστασία</t>
  </si>
  <si>
    <t>Κωστούρος Κωνσταντίνος</t>
  </si>
  <si>
    <t>Α΄ Τάξεως Α.Α. 12813</t>
  </si>
  <si>
    <t>Α΄ Τάξεως Α.Α. 81764</t>
  </si>
  <si>
    <t>Ο Λογιστής</t>
  </si>
  <si>
    <t xml:space="preserve">Ο Προϊστάμενος Οικονομικού </t>
  </si>
  <si>
    <t>Η Αναπληρώτρια Διευθύντρια</t>
  </si>
  <si>
    <t xml:space="preserve">Ο Πρόεδρος του Δ.Σ. ΤΕΑΥΦΕ - ΝΠΙΔ </t>
  </si>
  <si>
    <t xml:space="preserve"> </t>
  </si>
  <si>
    <t>ΚΑΘΑΡΑ ΑΠΟΤΕΛΕΣΜΑΤΑ ΠΛΕΟΝΑΣΜΑ (ΕΛΛΕΙΜΜΑ) ΧΡΗΣΕΩΣ</t>
  </si>
  <si>
    <t xml:space="preserve">                 στο λειτουργικό κόστος</t>
  </si>
  <si>
    <t xml:space="preserve">                Μείον: Οι από αυτές ενσωματωμένες</t>
  </si>
  <si>
    <t>Mείον: Σύνολο Αποσβέσεων Παγίων Στοιχείων</t>
  </si>
  <si>
    <t xml:space="preserve">  Οργανικά &amp; έκτακτα αποτελέσματα (κέρδη)</t>
  </si>
  <si>
    <t xml:space="preserve">           4.  Προβλέψεις για έκτακτους κινδύνους</t>
  </si>
  <si>
    <t xml:space="preserve">           3.  Έξοδα προηγουμένων Χρήσεων</t>
  </si>
  <si>
    <t>Μείον: 1.  Έκτακτα και ανόργανα έξοδα</t>
  </si>
  <si>
    <t xml:space="preserve">           4. 'Εσοδα από προβλέψεις προηγουμένων Χρήσεων</t>
  </si>
  <si>
    <t xml:space="preserve">  </t>
  </si>
  <si>
    <t xml:space="preserve">           3. 'Εσοδα προηγουμένων Χρήσεων</t>
  </si>
  <si>
    <t xml:space="preserve">           1. Έκτακτα &amp; ανόργανα έσοδα</t>
  </si>
  <si>
    <t>ΙΙ. Πλέον: Έκτακτα αποτελέσματα</t>
  </si>
  <si>
    <t xml:space="preserve">  Ολικά αποτελέσματα (κέρδη/ζημιές) εκμεταλλεύσεως</t>
  </si>
  <si>
    <t xml:space="preserve">           2. Χρεωστικοί τόκοι &amp; συναφή έξοδα</t>
  </si>
  <si>
    <t>Μείον:  1. Έξοδα και ζημίες τίτλ.παγ.επενδ. &amp; χρεογρ.</t>
  </si>
  <si>
    <t xml:space="preserve">           4. Πιστωτικοί τόκοι &amp; συναφή έσοδα</t>
  </si>
  <si>
    <t xml:space="preserve">           3. Κέρδη από πώληση τίτλων πάγ. επένδ. &amp; χρεογρ.</t>
  </si>
  <si>
    <t>Πλεόνασμα/έλλειμμα χρήσεως εις νέον</t>
  </si>
  <si>
    <t>Πλέον:  2. Έσοδα χρεογράφων</t>
  </si>
  <si>
    <t xml:space="preserve">  Μερικά αποτελέσματα (ζημιές) εκμεταλλεύσεως</t>
  </si>
  <si>
    <t>Η Διάθεση του αποτελέσματος γίνεται ως εξής:</t>
  </si>
  <si>
    <t xml:space="preserve">  Μείον: 1. ΄Εξοδα διοικητικής λειτουργίας</t>
  </si>
  <si>
    <t xml:space="preserve">  Σύνολο</t>
  </si>
  <si>
    <t>Αποτέλεσμα προς Διάθεση</t>
  </si>
  <si>
    <t xml:space="preserve">  Πλέον: ΄Αλλα έσοδα εκμεταλλεύσεως</t>
  </si>
  <si>
    <t>Μείον: Φόρος εισοδήματος</t>
  </si>
  <si>
    <t xml:space="preserve">  Μικτά αποτελέσματα (ζημιές) εκμεταλλεύσεως</t>
  </si>
  <si>
    <t>Πλέον:Υπόλοιπο αποτ/των (έλλειμμα) προηγουμένων χρήσεων</t>
  </si>
  <si>
    <t xml:space="preserve">  Μείον: Κόστος Κύριας δραστηριότητας</t>
  </si>
  <si>
    <t>Καθαρά αποτελέσματα (πλεόνασμα) χρήσεως</t>
  </si>
  <si>
    <t xml:space="preserve">  Έσοδα Κύριας δραστηριότητας</t>
  </si>
  <si>
    <t>Ι. ΑΠΟΤΕΛΕΣΜΑΤΑ ΕΚΜΕΤΑΛΛΕΥΣΕΩΣ</t>
  </si>
  <si>
    <t>Ποσά προηγούμενης  χρήσεως 01.01.2010 - 31.12.2010</t>
  </si>
  <si>
    <t>Ποσά κλειόμενης χρήσεως 01.01.2011 - 31.12.2011</t>
  </si>
  <si>
    <t>Ποσά προηγούμενης χρήσεως 01.01.2010 - 31.12.2010</t>
  </si>
  <si>
    <t>(1η ΙΑΝΟΥΑΡΙΟΥ 2011 - 31η ΔΕΚΕΜΒΡΙΟΥ 2011)</t>
  </si>
  <si>
    <t xml:space="preserve">ΠΙΝΑΚΑΣ ΔΙΑΘΕΣΗΣ ΑΠΟΤΕΛΕΣΜΑΤΩΝ ΚΛΑΔΟΥ ΣΥΝΤΑΞΗΣ </t>
  </si>
  <si>
    <t>ΚΑΤΑΣΤΑΣΗ ΛΟΓΑΡΙΑΣΜΟΥ ΑΠΟΤΕΛΕΣΜΑΤΩΝ ΧΡΗΣΕΩΣ 31ης ΔΕΚΕΜΒΡΙΟΥ 2011</t>
  </si>
  <si>
    <t xml:space="preserve">ΣΗΜΕΙΩΣΗ : Στην κλειόμενη χρήση διενεργήθηκαν προβλέψεις για έκτακτους κινδύνους ποσών ευρώ 7.002.148,99 για ζημία από Ομόλογα Ελληνικού Δημοσίου και 43.062.657,00 για ζημία κοινού κεφαλαίου λόγω PSI με συνολική επιβάρυνση των αποτελεσμάτων χρήσης κατά ποσό ευρώ 50.064.805,99 (Κονδύλι ΙΙ.4) </t>
  </si>
  <si>
    <t>5. Ένσημα και λοιποί λογ/μοί τάξεως</t>
  </si>
  <si>
    <t>1. Προυπολογισμένα - Πραγματοποιημένα έσοδα</t>
  </si>
  <si>
    <t>1. Προυπολογισμένα - Πραγματοποιημένα έξοδα</t>
  </si>
  <si>
    <t>ΛΟΓΑΡΙΑΣΜΟΙ ΤΑΞΕΩΣ ΠΙΣΤΩΤΙΚΟΙ</t>
  </si>
  <si>
    <t>ΛΟΓΑΡΙΑΣΜΟΙ ΤΑΞΕΩΣ ΧΡΕΩΣΤΙΚΟΙ</t>
  </si>
  <si>
    <t>ΓΕΝΙΚΟ ΣΥΝΟΛΟ ΠΑΘΗΤΙΚΟΥ (Α+Β+Γ+Δ)</t>
  </si>
  <si>
    <t>ΓΕΝΙΚΟ ΣΥΝΟΛΟ ΕΝΕΡΓΗΤΙΚΟΥ (Α+Β+Γ+Δ)</t>
  </si>
  <si>
    <t>3. Λογαριασμοί Ισολογισμού προς τακτοποίηση</t>
  </si>
  <si>
    <t>2. Έσοδα χρήσεως εισπρακτέα</t>
  </si>
  <si>
    <t>1. Έξοδα επομένων χρήσεων</t>
  </si>
  <si>
    <t>Δ. ΜΕΤΑΒΑΤΙΚΟΙ ΛΟΓΑΡΙΑΣΜΟΙ ΕΝΕΡΓΗΤΙΚΟΥ</t>
  </si>
  <si>
    <t>2. Έξοδα χρήσεως δουλευμένα</t>
  </si>
  <si>
    <t>1. 'Εσοδα επομένων Χρήσεων</t>
  </si>
  <si>
    <t>Σύνολο κυκλοφορούντος ενεργητικού (ΓΙΙ+ΓΙΙΙ+ΓΙV)</t>
  </si>
  <si>
    <t>Δ. ΜΕΤΑΒΑΤΙΚΟΙ ΛΟΓΑΡΙΑΣΜΟΙ ΠΑΘΗΤΙΚΟΥ</t>
  </si>
  <si>
    <t>Σύνολο υποχρεώσεων (ΓΙΙ)</t>
  </si>
  <si>
    <t xml:space="preserve">  3. Καταθέσεις όψεως και προθεσμίας</t>
  </si>
  <si>
    <t>7β. Αμφισβητούμενες - Επίδικες Υποχρεώσεις</t>
  </si>
  <si>
    <t>ΙV. Διαθέσιμα</t>
  </si>
  <si>
    <t>7  Πιστωτές διάφοροι</t>
  </si>
  <si>
    <t>5. Ασφαλιστικοί Οργανισμοί</t>
  </si>
  <si>
    <t>4. Υποχρεώσεις από φόρους-τέλη</t>
  </si>
  <si>
    <t>ΙΙ. Βραχυπρόθεσμες υποχρεώσεις</t>
  </si>
  <si>
    <t>Γ. ΥΠΟΧΡΕΩΣΕΙΣ</t>
  </si>
  <si>
    <t>Μείον: Προβλέψεις για υποτίμηση</t>
  </si>
  <si>
    <t>3. Λοιπά χρεόγραφα</t>
  </si>
  <si>
    <t>ΙΙΙ. Χρεόγραφα</t>
  </si>
  <si>
    <t>9. Λοιπές προϋπολογισθείσες προβλέψεις</t>
  </si>
  <si>
    <t>2. Λοιπές προβλέψεις</t>
  </si>
  <si>
    <t>7. Λογαριασμοί Διαχείρισης Προκ/λών &amp; Πιστώσεων</t>
  </si>
  <si>
    <t>Β. ΠΡΟΒΛΕΨΕΙΣ ΓΙΑ ΚΙΝΔΥΝΟΥΣ ΚΑΙ ΕΞΟΔΑ</t>
  </si>
  <si>
    <t>5. Χρεώστες Διάφοροι</t>
  </si>
  <si>
    <t>3. Απαιτήσεις από συμμετοχή σε δαπάνες συντάξεων</t>
  </si>
  <si>
    <t>2. Απαιτήσεις από Επιχορηγήσεις - Επενδύσεις</t>
  </si>
  <si>
    <t>Μείον: Πρόβλεψη για επισφαλείς απαιτήσεις</t>
  </si>
  <si>
    <t>1. Απαιτήσεις από ασφαλιστικές εισφορές</t>
  </si>
  <si>
    <t>Σύνολο ιδίων κεφαλαίων (ΑΙ+ΑII+AIII+ΑIV)</t>
  </si>
  <si>
    <t>ΙΙ Απαιτήσεις</t>
  </si>
  <si>
    <t>Γ. ΚΥΚΛΟΦΟΡΟΥΝ ΕΝΕΡΓΗΤΙΚΟ</t>
  </si>
  <si>
    <t>Σύνολο Πάγιου Ενεργητικού (ΒΙΙ+ΒΙΙΙ)</t>
  </si>
  <si>
    <t>Πλεόνασμα/Έλλειμμα χρήσεως εις νέον</t>
  </si>
  <si>
    <t>ΙV ΑΠΟΤΕΛΕΣΜΑΤΑ ΕΙΣ ΝΕΟ</t>
  </si>
  <si>
    <t>2. Λοιπές μακροπρόθεσμες απαιτήσεις</t>
  </si>
  <si>
    <t>1. Τίτλοι πάγιας επένδυσης</t>
  </si>
  <si>
    <t>6. Διαφορά αποτίμησης τίτλων στην τρέχ.αξία τους</t>
  </si>
  <si>
    <t>Χρηματοοικονομικές απαιτήσεις</t>
  </si>
  <si>
    <t>5. Αποθεματικό για κάλυψη υποτίμησης τίτλων</t>
  </si>
  <si>
    <t xml:space="preserve">ΙΙΙ. Τίτλοι πάγιας επένδυσης και μακροπρόθεσμες </t>
  </si>
  <si>
    <t>3. Αποθεματικό εφάπαξ αποζημίωσης Ν. 103/75</t>
  </si>
  <si>
    <t>ΙΙΙ  Αποθεματικά κεφάλαια</t>
  </si>
  <si>
    <t>Σύνολο ακινητοποιήσεων (ΒΙΙ)</t>
  </si>
  <si>
    <t>7. Ακινητοποιήσεις υπό εκτέλεση και προκαταβολές</t>
  </si>
  <si>
    <t xml:space="preserve">6. ΄Επιπλα και λοιπός εξοπλισμός </t>
  </si>
  <si>
    <t>4.  Μηχανήματα-τεχνικές εγκαταστάσεις και λοιπός μηχανολογικός εξοπλισμός</t>
  </si>
  <si>
    <t xml:space="preserve">3.  Κτίρια και τεχνικά έργα </t>
  </si>
  <si>
    <t xml:space="preserve">2. Διαφορές από αναπροσαρμογή αξίας λοιπών περιουσ. στοιχ. </t>
  </si>
  <si>
    <t xml:space="preserve">1.  Γήπεδα - Οικόπεδα </t>
  </si>
  <si>
    <t>ΙΙ  Διαφορές αναπροσ. - Επιχορ.επενδύσεων</t>
  </si>
  <si>
    <t>ΙΙ Ενσώματες ακινητοποιήσεις</t>
  </si>
  <si>
    <t>Β. ΠΑΓΙΟ ΕΝΕΡΓΗΤΙΚΟ</t>
  </si>
  <si>
    <t>Kεφάλαιο Κλάδου Επικουρικής Σύνταξης</t>
  </si>
  <si>
    <t>2. Έξοδα κτήσεως ακινητοποιήσεων</t>
  </si>
  <si>
    <t xml:space="preserve"> Ι. Κεφάλαιο</t>
  </si>
  <si>
    <t>1. Έξοδα ιδρύσεως και πρώτης εγκαταστάσεως</t>
  </si>
  <si>
    <t>Α. ΙΔΙΑ ΚΕΦΑΛΑΙΑ</t>
  </si>
  <si>
    <t>A. ΕΞΟΔΑ ΕΓΚΑΤΑΣΤΑΣΕΩΣ</t>
  </si>
  <si>
    <t>αξία</t>
  </si>
  <si>
    <t>Αναπόσβεστη</t>
  </si>
  <si>
    <t>Αποσβέσεις</t>
  </si>
  <si>
    <t>Αξία Κτήσεως</t>
  </si>
  <si>
    <t>Ποσά προηούμενης χρήσεως 01.01.2010 - 31.12.2010</t>
  </si>
  <si>
    <t>ΠΑΘΗΤΙΚΟ</t>
  </si>
  <si>
    <t>ΕΝΕΡΓΗΤΙΚΟ</t>
  </si>
  <si>
    <t>ΔΙΑΧΕΙΡΙΣΤΙΚΗ ΧΡΗΣΗ (1 ΙΑΝΟΥΑΡΙΟΥ 2011 - 31 ΔΕΚΕΜΒΡΙΟΥ 2011)</t>
  </si>
  <si>
    <t>ΙΣΟΛΟΓΙΣΜΟΣ ΤΗΣ 31ης ΔΕΚΕΜΒΡΙΟΥ 2011</t>
  </si>
  <si>
    <t>«ΤΑΜΕΙΟ ΕΠΙΚΟΥΡΙΚΗΣ ΑΣΦΑΛΙΣΕΩΣ ΥΠΑΛΛΗΛΩΝ ΦΑΡΜΑΚΕΥΤΙΚΩΝ ΕΡΓΑΣΙΩΝ (ΤΕΑΥΦΕ)»</t>
  </si>
  <si>
    <t>ΠΕΡΙΕΧΟΜΕΝΑ</t>
  </si>
</sst>
</file>

<file path=xl/styles.xml><?xml version="1.0" encoding="utf-8"?>
<styleSheet xmlns="http://schemas.openxmlformats.org/spreadsheetml/2006/main">
  <fonts count="24">
    <font>
      <sz val="10"/>
      <name val="Arial Greek"/>
    </font>
    <font>
      <sz val="12"/>
      <name val="Garamond"/>
      <family val="1"/>
      <charset val="161"/>
    </font>
    <font>
      <b/>
      <sz val="10"/>
      <name val="Arial Greek"/>
      <family val="2"/>
      <charset val="161"/>
    </font>
    <font>
      <b/>
      <sz val="10"/>
      <name val="Arial Greek"/>
    </font>
    <font>
      <b/>
      <sz val="10"/>
      <name val="Arial Greek"/>
      <charset val="161"/>
    </font>
    <font>
      <sz val="10"/>
      <name val="Arial Greek"/>
      <family val="2"/>
      <charset val="161"/>
    </font>
    <font>
      <sz val="10"/>
      <name val="Arial Greek"/>
      <charset val="161"/>
    </font>
    <font>
      <sz val="10"/>
      <color indexed="8"/>
      <name val="Arial Greek"/>
      <family val="2"/>
      <charset val="161"/>
    </font>
    <font>
      <b/>
      <sz val="10"/>
      <color rgb="FFFF0000"/>
      <name val="Arial Greek"/>
      <charset val="161"/>
    </font>
    <font>
      <b/>
      <sz val="11"/>
      <name val="Arial Greek"/>
    </font>
    <font>
      <b/>
      <sz val="11"/>
      <name val="Arial Greek"/>
      <family val="2"/>
      <charset val="161"/>
    </font>
    <font>
      <b/>
      <sz val="9"/>
      <name val="Arial Greek"/>
      <charset val="161"/>
    </font>
    <font>
      <b/>
      <u/>
      <sz val="10"/>
      <name val="Arial Greek"/>
      <charset val="161"/>
    </font>
    <font>
      <b/>
      <u/>
      <sz val="10"/>
      <name val="Arial Greek"/>
    </font>
    <font>
      <sz val="10"/>
      <name val="Arial"/>
      <family val="2"/>
      <charset val="161"/>
    </font>
    <font>
      <sz val="7"/>
      <name val="Arial"/>
      <family val="2"/>
      <charset val="161"/>
    </font>
    <font>
      <u/>
      <sz val="10"/>
      <name val="Arial Greek"/>
    </font>
    <font>
      <b/>
      <sz val="14"/>
      <name val="Arial Greek"/>
      <family val="2"/>
      <charset val="161"/>
    </font>
    <font>
      <sz val="16"/>
      <name val="Arial Greek"/>
      <family val="2"/>
      <charset val="161"/>
    </font>
    <font>
      <b/>
      <sz val="16"/>
      <name val="Arial Greek"/>
      <family val="2"/>
      <charset val="161"/>
    </font>
    <font>
      <b/>
      <sz val="22"/>
      <name val="Arial Greek"/>
      <family val="2"/>
      <charset val="161"/>
    </font>
    <font>
      <u/>
      <sz val="10"/>
      <color theme="10"/>
      <name val="Arial Greek"/>
    </font>
    <font>
      <b/>
      <u/>
      <sz val="10"/>
      <color theme="10"/>
      <name val="Arial Greek"/>
      <charset val="161"/>
    </font>
    <font>
      <sz val="10"/>
      <name val="MS Sans Serif"/>
      <family val="2"/>
      <charset val="16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right/>
      <top/>
      <bottom style="double">
        <color indexed="64"/>
      </bottom>
      <diagonal/>
    </border>
    <border>
      <left/>
      <right/>
      <top style="thin">
        <color indexed="64"/>
      </top>
      <bottom/>
      <diagonal/>
    </border>
  </borders>
  <cellStyleXfs count="5">
    <xf numFmtId="0" fontId="0" fillId="0" borderId="0"/>
    <xf numFmtId="0" fontId="14" fillId="0" borderId="0"/>
    <xf numFmtId="0" fontId="21" fillId="0" borderId="0" applyNumberFormat="0" applyFill="0" applyBorder="0" applyAlignment="0" applyProtection="0"/>
    <xf numFmtId="0" fontId="23" fillId="0" borderId="0"/>
    <xf numFmtId="0" fontId="14" fillId="0" borderId="0"/>
  </cellStyleXfs>
  <cellXfs count="138">
    <xf numFmtId="0" fontId="0" fillId="0" borderId="0" xfId="0"/>
    <xf numFmtId="3" fontId="0" fillId="2" borderId="0" xfId="0" applyNumberFormat="1" applyFill="1"/>
    <xf numFmtId="3" fontId="0" fillId="0" borderId="0" xfId="0" applyNumberFormat="1" applyFill="1"/>
    <xf numFmtId="3" fontId="0" fillId="0" borderId="0" xfId="0" applyNumberFormat="1" applyFill="1" applyBorder="1"/>
    <xf numFmtId="4" fontId="0" fillId="0" borderId="0" xfId="0" applyNumberFormat="1" applyFill="1" applyBorder="1"/>
    <xf numFmtId="3" fontId="0" fillId="0" borderId="0" xfId="0" applyNumberFormat="1"/>
    <xf numFmtId="4" fontId="0" fillId="0" borderId="0" xfId="0" applyNumberFormat="1"/>
    <xf numFmtId="3" fontId="0" fillId="0" borderId="0" xfId="0" applyNumberFormat="1" applyBorder="1"/>
    <xf numFmtId="0" fontId="0" fillId="0" borderId="0" xfId="0" applyBorder="1"/>
    <xf numFmtId="4" fontId="0" fillId="0" borderId="0" xfId="0" applyNumberFormat="1" applyBorder="1"/>
    <xf numFmtId="0" fontId="1" fillId="0" borderId="0" xfId="0" applyFont="1" applyBorder="1" applyAlignment="1">
      <alignment horizontal="justify"/>
    </xf>
    <xf numFmtId="0" fontId="0" fillId="0" borderId="0" xfId="0" applyFill="1" applyBorder="1"/>
    <xf numFmtId="3" fontId="0" fillId="0" borderId="1" xfId="0" applyNumberFormat="1" applyFill="1" applyBorder="1"/>
    <xf numFmtId="3" fontId="0" fillId="0" borderId="2" xfId="0" applyNumberFormat="1" applyFill="1" applyBorder="1"/>
    <xf numFmtId="0" fontId="0" fillId="0" borderId="2" xfId="0" applyFill="1" applyBorder="1"/>
    <xf numFmtId="4" fontId="2" fillId="0" borderId="2" xfId="0" applyNumberFormat="1" applyFont="1" applyFill="1" applyBorder="1"/>
    <xf numFmtId="4" fontId="3" fillId="0" borderId="2" xfId="0" applyNumberFormat="1" applyFont="1" applyFill="1" applyBorder="1"/>
    <xf numFmtId="3" fontId="0" fillId="0" borderId="3" xfId="0" applyNumberFormat="1" applyFill="1" applyBorder="1"/>
    <xf numFmtId="3" fontId="0" fillId="0" borderId="4" xfId="0" applyNumberFormat="1" applyFill="1" applyBorder="1"/>
    <xf numFmtId="3" fontId="4" fillId="0" borderId="0" xfId="0" applyNumberFormat="1" applyFont="1" applyFill="1" applyBorder="1" applyAlignment="1">
      <alignment horizontal="center"/>
    </xf>
    <xf numFmtId="4" fontId="2" fillId="0" borderId="0" xfId="0" applyNumberFormat="1" applyFont="1" applyFill="1" applyBorder="1" applyAlignment="1">
      <alignment horizontal="center"/>
    </xf>
    <xf numFmtId="4" fontId="2" fillId="0" borderId="0" xfId="0" applyNumberFormat="1" applyFont="1" applyFill="1" applyBorder="1"/>
    <xf numFmtId="4" fontId="3" fillId="0" borderId="0" xfId="0" applyNumberFormat="1" applyFont="1" applyFill="1" applyBorder="1" applyAlignment="1">
      <alignment horizontal="center"/>
    </xf>
    <xf numFmtId="4" fontId="3" fillId="0" borderId="0" xfId="0" applyNumberFormat="1" applyFont="1" applyFill="1" applyBorder="1"/>
    <xf numFmtId="3" fontId="4" fillId="0" borderId="5" xfId="0" applyNumberFormat="1" applyFont="1" applyFill="1" applyBorder="1" applyAlignment="1">
      <alignment horizontal="center"/>
    </xf>
    <xf numFmtId="3" fontId="4" fillId="0" borderId="0" xfId="0" applyNumberFormat="1" applyFont="1" applyFill="1" applyBorder="1" applyAlignment="1">
      <alignment horizontal="center"/>
    </xf>
    <xf numFmtId="4" fontId="2" fillId="0" borderId="0" xfId="0" applyNumberFormat="1" applyFont="1" applyFill="1" applyBorder="1" applyAlignment="1">
      <alignment horizontal="center"/>
    </xf>
    <xf numFmtId="3" fontId="4" fillId="0" borderId="5" xfId="0" applyNumberFormat="1" applyFont="1" applyFill="1" applyBorder="1"/>
    <xf numFmtId="3" fontId="4" fillId="0" borderId="5" xfId="0" applyNumberFormat="1" applyFont="1" applyFill="1" applyBorder="1" applyAlignment="1">
      <alignment horizontal="center" vertical="center"/>
    </xf>
    <xf numFmtId="3" fontId="0" fillId="0" borderId="6" xfId="0" applyNumberFormat="1" applyFill="1" applyBorder="1"/>
    <xf numFmtId="3" fontId="0" fillId="0" borderId="7" xfId="0" applyNumberFormat="1" applyFill="1" applyBorder="1"/>
    <xf numFmtId="0" fontId="0" fillId="0" borderId="7" xfId="0" applyFill="1" applyBorder="1"/>
    <xf numFmtId="4" fontId="2" fillId="0" borderId="7" xfId="0" applyNumberFormat="1" applyFont="1" applyFill="1" applyBorder="1"/>
    <xf numFmtId="4" fontId="3" fillId="0" borderId="7" xfId="0" applyNumberFormat="1" applyFont="1" applyFill="1" applyBorder="1"/>
    <xf numFmtId="3" fontId="0" fillId="0" borderId="8" xfId="0" applyNumberFormat="1" applyFill="1" applyBorder="1"/>
    <xf numFmtId="4" fontId="2" fillId="0" borderId="1" xfId="0" applyNumberFormat="1" applyFont="1" applyFill="1" applyBorder="1"/>
    <xf numFmtId="4" fontId="2" fillId="0" borderId="9" xfId="0" applyNumberFormat="1" applyFont="1" applyFill="1" applyBorder="1"/>
    <xf numFmtId="3" fontId="3" fillId="0" borderId="5" xfId="0" applyNumberFormat="1" applyFont="1" applyFill="1" applyBorder="1"/>
    <xf numFmtId="4" fontId="0" fillId="0" borderId="10" xfId="0" applyNumberFormat="1" applyFill="1" applyBorder="1"/>
    <xf numFmtId="4" fontId="0" fillId="0" borderId="11" xfId="0" applyNumberFormat="1" applyFill="1" applyBorder="1"/>
    <xf numFmtId="3" fontId="0" fillId="0" borderId="5" xfId="0" applyNumberFormat="1" applyFill="1" applyBorder="1"/>
    <xf numFmtId="4" fontId="0" fillId="0" borderId="4" xfId="0" applyNumberFormat="1" applyFill="1" applyBorder="1"/>
    <xf numFmtId="3" fontId="2" fillId="0" borderId="5" xfId="0" applyNumberFormat="1" applyFont="1" applyFill="1" applyBorder="1"/>
    <xf numFmtId="4" fontId="4" fillId="0" borderId="0" xfId="0" applyNumberFormat="1" applyFont="1" applyFill="1" applyBorder="1"/>
    <xf numFmtId="4" fontId="3" fillId="0" borderId="4" xfId="0" applyNumberFormat="1" applyFont="1" applyFill="1" applyBorder="1"/>
    <xf numFmtId="4" fontId="5" fillId="0" borderId="0" xfId="0" applyNumberFormat="1" applyFont="1" applyFill="1" applyBorder="1"/>
    <xf numFmtId="3" fontId="5" fillId="0" borderId="5" xfId="0" applyNumberFormat="1" applyFont="1" applyFill="1" applyBorder="1"/>
    <xf numFmtId="3" fontId="2" fillId="0" borderId="0" xfId="0" applyNumberFormat="1" applyFont="1" applyFill="1" applyBorder="1"/>
    <xf numFmtId="3" fontId="5" fillId="0" borderId="0" xfId="0" applyNumberFormat="1" applyFont="1" applyFill="1" applyBorder="1"/>
    <xf numFmtId="0" fontId="6" fillId="0" borderId="0" xfId="0" applyFont="1" applyFill="1" applyBorder="1"/>
    <xf numFmtId="0" fontId="4" fillId="0" borderId="0" xfId="0" applyFont="1" applyFill="1" applyBorder="1"/>
    <xf numFmtId="3" fontId="3" fillId="0" borderId="0" xfId="0" applyNumberFormat="1" applyFont="1" applyFill="1" applyBorder="1"/>
    <xf numFmtId="3" fontId="3" fillId="0" borderId="0" xfId="0" quotePrefix="1" applyNumberFormat="1" applyFont="1" applyFill="1" applyBorder="1"/>
    <xf numFmtId="4" fontId="0" fillId="2" borderId="11" xfId="0" applyNumberFormat="1" applyFill="1" applyBorder="1"/>
    <xf numFmtId="0" fontId="7" fillId="0" borderId="0" xfId="0" applyFont="1" applyFill="1" applyBorder="1"/>
    <xf numFmtId="4" fontId="2" fillId="0" borderId="4" xfId="0" applyNumberFormat="1" applyFont="1" applyFill="1" applyBorder="1"/>
    <xf numFmtId="4" fontId="8" fillId="0" borderId="0" xfId="0" applyNumberFormat="1" applyFont="1" applyFill="1" applyBorder="1"/>
    <xf numFmtId="4" fontId="8" fillId="0" borderId="0" xfId="0" applyNumberFormat="1" applyFont="1" applyFill="1"/>
    <xf numFmtId="4" fontId="5" fillId="0" borderId="4" xfId="0" applyNumberFormat="1" applyFont="1" applyFill="1" applyBorder="1"/>
    <xf numFmtId="3" fontId="4" fillId="0" borderId="7" xfId="0" applyNumberFormat="1" applyFont="1" applyFill="1" applyBorder="1" applyAlignment="1">
      <alignment horizontal="center" wrapText="1"/>
    </xf>
    <xf numFmtId="3" fontId="3" fillId="0" borderId="7" xfId="0" applyNumberFormat="1" applyFont="1" applyFill="1" applyBorder="1"/>
    <xf numFmtId="3" fontId="3" fillId="0" borderId="6" xfId="0" applyNumberFormat="1" applyFont="1" applyFill="1" applyBorder="1" applyAlignment="1">
      <alignment horizontal="center" wrapText="1"/>
    </xf>
    <xf numFmtId="3" fontId="3" fillId="0" borderId="7" xfId="0" applyNumberFormat="1" applyFont="1" applyFill="1" applyBorder="1" applyAlignment="1">
      <alignment horizontal="center" wrapText="1"/>
    </xf>
    <xf numFmtId="4" fontId="0" fillId="0" borderId="7" xfId="0" applyNumberFormat="1" applyFill="1" applyBorder="1"/>
    <xf numFmtId="3" fontId="9" fillId="0" borderId="1" xfId="0" applyNumberFormat="1" applyFont="1" applyFill="1" applyBorder="1" applyAlignment="1">
      <alignment horizontal="center" vertical="center"/>
    </xf>
    <xf numFmtId="3" fontId="9" fillId="0" borderId="2" xfId="0" applyNumberFormat="1" applyFont="1" applyFill="1" applyBorder="1" applyAlignment="1">
      <alignment horizontal="center" vertical="center"/>
    </xf>
    <xf numFmtId="3" fontId="10" fillId="0" borderId="1" xfId="0" applyNumberFormat="1" applyFont="1" applyFill="1" applyBorder="1" applyAlignment="1">
      <alignment horizontal="center"/>
    </xf>
    <xf numFmtId="3" fontId="10" fillId="0" borderId="2" xfId="0" applyNumberFormat="1" applyFont="1" applyFill="1" applyBorder="1" applyAlignment="1">
      <alignment horizontal="center"/>
    </xf>
    <xf numFmtId="3" fontId="10" fillId="0" borderId="3" xfId="0" applyNumberFormat="1" applyFont="1" applyFill="1" applyBorder="1" applyAlignment="1">
      <alignment horizontal="center"/>
    </xf>
    <xf numFmtId="4" fontId="0" fillId="0" borderId="0" xfId="0" applyNumberFormat="1" applyFill="1"/>
    <xf numFmtId="3" fontId="9" fillId="0" borderId="4" xfId="0" applyNumberFormat="1" applyFont="1" applyFill="1" applyBorder="1" applyAlignment="1">
      <alignment horizontal="center" vertical="center"/>
    </xf>
    <xf numFmtId="3" fontId="9" fillId="0" borderId="0" xfId="0" applyNumberFormat="1" applyFont="1" applyFill="1" applyBorder="1" applyAlignment="1">
      <alignment horizontal="center" vertical="center"/>
    </xf>
    <xf numFmtId="3" fontId="10" fillId="0" borderId="4" xfId="0" applyNumberFormat="1" applyFont="1" applyFill="1" applyBorder="1" applyAlignment="1">
      <alignment horizontal="center"/>
    </xf>
    <xf numFmtId="3" fontId="10" fillId="0" borderId="0" xfId="0" applyNumberFormat="1" applyFont="1" applyFill="1" applyBorder="1" applyAlignment="1">
      <alignment horizontal="center"/>
    </xf>
    <xf numFmtId="3" fontId="10" fillId="0" borderId="5" xfId="0" applyNumberFormat="1" applyFont="1" applyFill="1" applyBorder="1" applyAlignment="1">
      <alignment horizontal="center"/>
    </xf>
    <xf numFmtId="3" fontId="11" fillId="0" borderId="12" xfId="0" applyNumberFormat="1" applyFont="1" applyFill="1" applyBorder="1" applyAlignment="1">
      <alignment horizontal="center"/>
    </xf>
    <xf numFmtId="3" fontId="11" fillId="0" borderId="13" xfId="0" applyNumberFormat="1" applyFont="1" applyFill="1" applyBorder="1" applyAlignment="1">
      <alignment horizontal="center"/>
    </xf>
    <xf numFmtId="3" fontId="11" fillId="0" borderId="14" xfId="0" applyNumberFormat="1" applyFont="1" applyFill="1" applyBorder="1" applyAlignment="1">
      <alignment horizontal="center"/>
    </xf>
    <xf numFmtId="0" fontId="0" fillId="0" borderId="4" xfId="0" applyFill="1" applyBorder="1"/>
    <xf numFmtId="4" fontId="4" fillId="0" borderId="15" xfId="0" applyNumberFormat="1" applyFont="1" applyFill="1" applyBorder="1"/>
    <xf numFmtId="4" fontId="4" fillId="0" borderId="9" xfId="0" applyNumberFormat="1" applyFont="1" applyFill="1" applyBorder="1"/>
    <xf numFmtId="4" fontId="6" fillId="2" borderId="0" xfId="0" applyNumberFormat="1" applyFont="1" applyFill="1" applyBorder="1"/>
    <xf numFmtId="4" fontId="6" fillId="0" borderId="4" xfId="0" applyNumberFormat="1" applyFont="1" applyFill="1" applyBorder="1"/>
    <xf numFmtId="4" fontId="6" fillId="0" borderId="0" xfId="0" applyNumberFormat="1" applyFont="1" applyFill="1" applyBorder="1"/>
    <xf numFmtId="3" fontId="6" fillId="0" borderId="0" xfId="0" applyNumberFormat="1" applyFont="1" applyFill="1" applyBorder="1"/>
    <xf numFmtId="3" fontId="6" fillId="0" borderId="5" xfId="0" applyNumberFormat="1" applyFont="1" applyFill="1" applyBorder="1"/>
    <xf numFmtId="3" fontId="4" fillId="0" borderId="0" xfId="0" applyNumberFormat="1" applyFont="1" applyFill="1" applyBorder="1"/>
    <xf numFmtId="4" fontId="4" fillId="0" borderId="2" xfId="0" applyNumberFormat="1" applyFont="1" applyFill="1" applyBorder="1"/>
    <xf numFmtId="4" fontId="2" fillId="0" borderId="16" xfId="0" applyNumberFormat="1" applyFont="1" applyFill="1" applyBorder="1"/>
    <xf numFmtId="0" fontId="7" fillId="0" borderId="7" xfId="0" applyFont="1" applyFill="1" applyBorder="1"/>
    <xf numFmtId="0" fontId="7" fillId="0" borderId="2" xfId="0" applyFont="1" applyFill="1" applyBorder="1"/>
    <xf numFmtId="4" fontId="2" fillId="0" borderId="15" xfId="0" applyNumberFormat="1" applyFont="1" applyFill="1" applyBorder="1"/>
    <xf numFmtId="4" fontId="2" fillId="0" borderId="17" xfId="0" applyNumberFormat="1" applyFont="1" applyFill="1" applyBorder="1"/>
    <xf numFmtId="4" fontId="2" fillId="0" borderId="18" xfId="0" applyNumberFormat="1" applyFont="1" applyFill="1" applyBorder="1"/>
    <xf numFmtId="3" fontId="12" fillId="0" borderId="0" xfId="0" applyNumberFormat="1" applyFont="1" applyFill="1" applyBorder="1"/>
    <xf numFmtId="4" fontId="0" fillId="2" borderId="0" xfId="0" applyNumberFormat="1" applyFill="1" applyBorder="1"/>
    <xf numFmtId="3" fontId="0" fillId="2" borderId="0" xfId="0" applyNumberFormat="1" applyFill="1" applyBorder="1"/>
    <xf numFmtId="3" fontId="13" fillId="0" borderId="0" xfId="0" applyNumberFormat="1" applyFont="1" applyFill="1" applyBorder="1"/>
    <xf numFmtId="4" fontId="0" fillId="0" borderId="9" xfId="0" applyNumberFormat="1" applyFill="1" applyBorder="1"/>
    <xf numFmtId="4" fontId="0" fillId="0" borderId="15" xfId="0" applyNumberFormat="1" applyFill="1" applyBorder="1"/>
    <xf numFmtId="4" fontId="6" fillId="0" borderId="11" xfId="0" applyNumberFormat="1" applyFont="1" applyFill="1" applyBorder="1"/>
    <xf numFmtId="4" fontId="4" fillId="0" borderId="18" xfId="0" applyNumberFormat="1" applyFont="1" applyFill="1" applyBorder="1"/>
    <xf numFmtId="3" fontId="4" fillId="0" borderId="5" xfId="0" applyNumberFormat="1" applyFont="1" applyFill="1" applyBorder="1" applyAlignment="1">
      <alignment horizontal="left"/>
    </xf>
    <xf numFmtId="0" fontId="15" fillId="0" borderId="0" xfId="1" applyFont="1"/>
    <xf numFmtId="3" fontId="0" fillId="2" borderId="5" xfId="0" applyNumberFormat="1" applyFill="1" applyBorder="1"/>
    <xf numFmtId="3" fontId="16" fillId="0" borderId="5" xfId="0" applyNumberFormat="1" applyFont="1" applyFill="1" applyBorder="1"/>
    <xf numFmtId="4" fontId="0" fillId="0" borderId="0" xfId="0" applyNumberFormat="1" applyFill="1" applyBorder="1" applyAlignment="1">
      <alignment vertical="center"/>
    </xf>
    <xf numFmtId="3" fontId="0" fillId="0" borderId="5" xfId="0" applyNumberFormat="1" applyFill="1" applyBorder="1" applyAlignment="1">
      <alignment wrapText="1"/>
    </xf>
    <xf numFmtId="4" fontId="0" fillId="0" borderId="19" xfId="0" applyNumberFormat="1" applyFill="1" applyBorder="1"/>
    <xf numFmtId="0" fontId="0" fillId="2" borderId="0" xfId="0" applyFill="1"/>
    <xf numFmtId="0" fontId="0" fillId="0" borderId="0" xfId="0" applyFill="1"/>
    <xf numFmtId="4" fontId="3" fillId="0" borderId="4" xfId="0" applyNumberFormat="1" applyFont="1" applyFill="1" applyBorder="1" applyAlignment="1">
      <alignment horizontal="center"/>
    </xf>
    <xf numFmtId="4" fontId="3" fillId="0" borderId="0" xfId="0" applyNumberFormat="1" applyFont="1" applyFill="1" applyBorder="1" applyAlignment="1">
      <alignment horizontal="center"/>
    </xf>
    <xf numFmtId="3" fontId="3" fillId="0" borderId="4" xfId="0" applyNumberFormat="1" applyFont="1" applyFill="1" applyBorder="1" applyAlignment="1">
      <alignment horizontal="center"/>
    </xf>
    <xf numFmtId="3" fontId="3" fillId="0" borderId="0" xfId="0" applyNumberFormat="1" applyFont="1" applyFill="1" applyBorder="1" applyAlignment="1">
      <alignment horizontal="center"/>
    </xf>
    <xf numFmtId="0" fontId="0" fillId="0" borderId="0" xfId="0" applyFill="1" applyBorder="1" applyAlignment="1">
      <alignment horizontal="center" vertical="center" wrapText="1"/>
    </xf>
    <xf numFmtId="3" fontId="3" fillId="0" borderId="4" xfId="0" applyNumberFormat="1" applyFont="1" applyFill="1" applyBorder="1"/>
    <xf numFmtId="3" fontId="3" fillId="0" borderId="0" xfId="0" applyNumberFormat="1" applyFont="1" applyFill="1" applyBorder="1" applyAlignment="1">
      <alignment horizontal="center" vertical="center" wrapText="1"/>
    </xf>
    <xf numFmtId="3" fontId="3" fillId="2" borderId="0" xfId="0" applyNumberFormat="1" applyFont="1" applyFill="1"/>
    <xf numFmtId="3" fontId="3" fillId="0" borderId="0" xfId="0" applyNumberFormat="1" applyFont="1" applyFill="1"/>
    <xf numFmtId="3" fontId="3" fillId="0" borderId="0"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17" fillId="0" borderId="0" xfId="0" applyNumberFormat="1" applyFont="1" applyFill="1" applyBorder="1"/>
    <xf numFmtId="3" fontId="3" fillId="0" borderId="6" xfId="0" applyNumberFormat="1" applyFont="1" applyFill="1" applyBorder="1"/>
    <xf numFmtId="3" fontId="17" fillId="0" borderId="8" xfId="0" applyNumberFormat="1" applyFont="1" applyFill="1" applyBorder="1"/>
    <xf numFmtId="0" fontId="18" fillId="0" borderId="1" xfId="0" applyFont="1" applyFill="1" applyBorder="1" applyAlignment="1">
      <alignment horizontal="center"/>
    </xf>
    <xf numFmtId="0" fontId="18" fillId="0" borderId="2" xfId="0" applyFont="1" applyFill="1" applyBorder="1" applyAlignment="1">
      <alignment horizontal="center"/>
    </xf>
    <xf numFmtId="3" fontId="19" fillId="0" borderId="3" xfId="0" applyNumberFormat="1" applyFont="1" applyFill="1" applyBorder="1" applyAlignment="1">
      <alignment horizontal="center"/>
    </xf>
    <xf numFmtId="0" fontId="18" fillId="0" borderId="4" xfId="0" applyFont="1" applyFill="1" applyBorder="1" applyAlignment="1">
      <alignment horizontal="center"/>
    </xf>
    <xf numFmtId="0" fontId="18" fillId="0" borderId="0" xfId="0" applyFont="1" applyFill="1" applyBorder="1" applyAlignment="1">
      <alignment horizontal="center"/>
    </xf>
    <xf numFmtId="3" fontId="19" fillId="0" borderId="5" xfId="0" applyNumberFormat="1" applyFont="1" applyFill="1" applyBorder="1" applyAlignment="1">
      <alignment horizontal="center"/>
    </xf>
    <xf numFmtId="3" fontId="20" fillId="0" borderId="6" xfId="0" applyNumberFormat="1" applyFont="1" applyFill="1" applyBorder="1" applyAlignment="1">
      <alignment horizontal="center"/>
    </xf>
    <xf numFmtId="3" fontId="20" fillId="0" borderId="7" xfId="0" applyNumberFormat="1" applyFont="1" applyFill="1" applyBorder="1" applyAlignment="1">
      <alignment horizontal="center"/>
    </xf>
    <xf numFmtId="3" fontId="20" fillId="0" borderId="8" xfId="0" applyNumberFormat="1" applyFont="1" applyFill="1" applyBorder="1" applyAlignment="1">
      <alignment horizontal="center"/>
    </xf>
    <xf numFmtId="4" fontId="4" fillId="0" borderId="7" xfId="0" applyNumberFormat="1" applyFont="1" applyFill="1" applyBorder="1"/>
    <xf numFmtId="3" fontId="22" fillId="3" borderId="8" xfId="2" applyNumberFormat="1" applyFont="1" applyFill="1" applyBorder="1"/>
  </cellXfs>
  <cellStyles count="5">
    <cellStyle name="Normal_Διάθεση_1" xfId="3"/>
    <cellStyle name="Κανονικό" xfId="0" builtinId="0"/>
    <cellStyle name="Κανονικό 2" xfId="4"/>
    <cellStyle name="Κανονικό 3" xfId="1"/>
    <cellStyle name="Υπερ-σύνδεση" xfId="2"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INOXRISTOS\Users\Public\Documents\&#922;&#927;&#921;&#925;&#927;&#935;&#929;&#919;&#931;&#932;&#913;%20&#913;&#929;&#935;&#917;&#921;&#913;\&#923;&#927;&#915;&#921;&#931;&#932;&#919;&#929;&#921;&#927;\&#925;&#917;&#913;%20&#913;&#929;&#935;&#917;&#921;&#913;\&#927;&#929;&#915;&#913;&#925;&#937;&#931;&#919;%20&#923;&#927;&#915;&#921;&#931;&#932;&#919;&#929;&#921;&#927;&#933;%20&#925;.&#928;.&#921;.&#916;\&#921;&#931;&#927;&#923;&#927;&#915;&#921;&#931;&#924;&#927;&#931;%2031.12.2011\&#931;&#933;&#924;&#934;&#937;&#925;&#921;&#913;%20&#927;&#921;&#922;%20%20&#922;&#913;&#932;&#913;&#931;&#932;&#913;&#931;&#917;&#937;&#925;%2031%2012%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INOXRISTOS\Users\Public\Documents\&#922;&#927;&#921;&#925;&#927;&#935;&#929;&#919;&#931;&#932;&#913;%20&#913;&#929;&#935;&#917;&#921;&#913;\&#923;&#927;&#915;&#921;&#931;&#932;&#919;&#929;&#921;&#927;\&#925;&#917;&#913;%20&#913;&#929;&#935;&#917;&#921;&#913;\&#927;&#929;&#915;&#913;&#925;&#937;&#931;&#919;%20&#923;&#927;&#915;&#921;&#931;&#932;&#919;&#929;&#921;&#927;&#933;%20&#925;.&#928;.&#921;.&#916;\&#921;&#931;&#927;&#923;&#927;&#915;&#921;&#931;&#924;&#927;&#931;%2031.12.2011\&#921;&#931;&#927;&#918;-&#925;&#917;&#927;-&#925;&#917;&#927;-&#915;&#921;&#922;&#913;&#931;11%2022.12.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ΠΕΡΙΕΧΟΜΕΝΑ"/>
      <sheetName val="2. ΣΥΜΦΩΝΙΑ ΙΣΟΛ"/>
      <sheetName val="2a ΣΥΜΦΩΝΙΑ ΙΣΟΛΟΓΙΣΜΟΥ"/>
      <sheetName val="3.ΜΕΡΙΣΜΟΣ ΣΥΝΤΑΞΗ"/>
      <sheetName val="5.ΙΣ 31.12.2011"/>
      <sheetName val="ΙΣΟΖΥΓΙΟ1"/>
      <sheetName val="6.ΚΑΤΑ ΚΛΑΔΟ"/>
      <sheetName val="7.ΑΝΑΛΥΤΙΚΕΣ"/>
      <sheetName val="8. ΧΡΕΟΓΡΑΦΑ"/>
      <sheetName val="9.ΑΝΑΛΥΣΗ ΑΠΑΙΤ - ΥΠΟΧΡ"/>
      <sheetName val="10. ΈΣΟΔΑ"/>
      <sheetName val="11.NOTES"/>
      <sheetName val="12.ΣΥΝΟΨΗ"/>
      <sheetName val="PRESENTATION"/>
      <sheetName val="ANTIKEIMENIKES AXIES"/>
    </sheetNames>
    <sheetDataSet>
      <sheetData sheetId="0"/>
      <sheetData sheetId="1"/>
      <sheetData sheetId="2"/>
      <sheetData sheetId="3">
        <row r="3">
          <cell r="D3">
            <v>34815394.720000006</v>
          </cell>
          <cell r="E3">
            <v>-64904633.270000011</v>
          </cell>
          <cell r="G3">
            <v>-600232.15000000014</v>
          </cell>
          <cell r="H3">
            <v>12143668.5</v>
          </cell>
          <cell r="I3">
            <v>2634572.84</v>
          </cell>
          <cell r="J3">
            <v>-20083.43</v>
          </cell>
          <cell r="K3">
            <v>-266064.75999999995</v>
          </cell>
          <cell r="L3">
            <v>-9463201.8699999992</v>
          </cell>
          <cell r="M3">
            <v>2150.0100000000002</v>
          </cell>
          <cell r="N3">
            <v>2984470.5</v>
          </cell>
          <cell r="O3">
            <v>654990.73</v>
          </cell>
          <cell r="P3">
            <v>-15713238.700000001</v>
          </cell>
          <cell r="Q3">
            <v>-50064805.990000002</v>
          </cell>
          <cell r="R3">
            <v>-45567.72</v>
          </cell>
        </row>
        <row r="77">
          <cell r="C77">
            <v>-155192.38</v>
          </cell>
        </row>
        <row r="78">
          <cell r="C78">
            <v>0</v>
          </cell>
        </row>
        <row r="79">
          <cell r="C79">
            <v>0</v>
          </cell>
        </row>
        <row r="80">
          <cell r="C80">
            <v>-1006.75</v>
          </cell>
        </row>
        <row r="81">
          <cell r="C81">
            <v>-767.13</v>
          </cell>
        </row>
        <row r="82">
          <cell r="C82">
            <v>-524.64</v>
          </cell>
        </row>
        <row r="83">
          <cell r="C83">
            <v>-449.16</v>
          </cell>
        </row>
        <row r="84">
          <cell r="C84">
            <v>-399.86</v>
          </cell>
        </row>
        <row r="85">
          <cell r="C85">
            <v>0</v>
          </cell>
        </row>
        <row r="105">
          <cell r="C105">
            <v>0</v>
          </cell>
        </row>
        <row r="106">
          <cell r="C106">
            <v>270680.90000000002</v>
          </cell>
        </row>
      </sheetData>
      <sheetData sheetId="4">
        <row r="3">
          <cell r="H3">
            <v>20542.919999999998</v>
          </cell>
        </row>
        <row r="4">
          <cell r="H4">
            <v>-20542.919999999998</v>
          </cell>
        </row>
        <row r="5">
          <cell r="H5">
            <v>0</v>
          </cell>
        </row>
        <row r="8">
          <cell r="H8">
            <v>3198154.8</v>
          </cell>
        </row>
        <row r="9">
          <cell r="H9">
            <v>489534.66</v>
          </cell>
        </row>
        <row r="10">
          <cell r="H10">
            <v>1521096.9099999997</v>
          </cell>
        </row>
        <row r="11">
          <cell r="H11">
            <v>-854271.11000000022</v>
          </cell>
        </row>
        <row r="12">
          <cell r="H12">
            <v>0</v>
          </cell>
        </row>
        <row r="13">
          <cell r="H13">
            <v>0</v>
          </cell>
        </row>
        <row r="14">
          <cell r="H14">
            <v>0</v>
          </cell>
        </row>
        <row r="15">
          <cell r="H15">
            <v>0</v>
          </cell>
        </row>
        <row r="16">
          <cell r="H16">
            <v>0</v>
          </cell>
        </row>
        <row r="17">
          <cell r="H17">
            <v>4629.1200000000008</v>
          </cell>
        </row>
        <row r="18">
          <cell r="H18">
            <v>2557.1100000000151</v>
          </cell>
        </row>
        <row r="19">
          <cell r="H19">
            <v>0</v>
          </cell>
        </row>
        <row r="20">
          <cell r="H20">
            <v>0</v>
          </cell>
        </row>
        <row r="21">
          <cell r="H21">
            <v>0</v>
          </cell>
        </row>
        <row r="22">
          <cell r="H22">
            <v>18363.900000000001</v>
          </cell>
        </row>
        <row r="23">
          <cell r="H23">
            <v>0</v>
          </cell>
        </row>
        <row r="24">
          <cell r="H24">
            <v>315.70000000000073</v>
          </cell>
        </row>
        <row r="25">
          <cell r="H25">
            <v>0</v>
          </cell>
        </row>
        <row r="26">
          <cell r="H26">
            <v>0</v>
          </cell>
        </row>
        <row r="27">
          <cell r="H27">
            <v>0</v>
          </cell>
        </row>
        <row r="28">
          <cell r="H28">
            <v>0</v>
          </cell>
        </row>
        <row r="29">
          <cell r="H29">
            <v>0</v>
          </cell>
        </row>
        <row r="30">
          <cell r="H30">
            <v>0</v>
          </cell>
        </row>
        <row r="31">
          <cell r="H31">
            <v>-885.89999999999964</v>
          </cell>
        </row>
        <row r="32">
          <cell r="H32">
            <v>-836.04000000000815</v>
          </cell>
        </row>
        <row r="33">
          <cell r="H33">
            <v>0</v>
          </cell>
        </row>
        <row r="34">
          <cell r="H34">
            <v>2.5011104298755527E-12</v>
          </cell>
        </row>
        <row r="35">
          <cell r="H35">
            <v>-152.09000000000378</v>
          </cell>
        </row>
        <row r="36">
          <cell r="H36">
            <v>-953.56999999997788</v>
          </cell>
        </row>
        <row r="41">
          <cell r="H41">
            <v>3033653.8</v>
          </cell>
        </row>
        <row r="42">
          <cell r="H42">
            <v>1126795.72</v>
          </cell>
        </row>
        <row r="43">
          <cell r="H43">
            <v>5771366.4000000004</v>
          </cell>
        </row>
        <row r="44">
          <cell r="H44">
            <v>2796930.24</v>
          </cell>
        </row>
        <row r="45">
          <cell r="H45">
            <v>2488954</v>
          </cell>
        </row>
        <row r="46">
          <cell r="H46">
            <v>472001.4</v>
          </cell>
        </row>
        <row r="47">
          <cell r="H47">
            <v>-2515037.7999999998</v>
          </cell>
        </row>
        <row r="48">
          <cell r="H48">
            <v>-1013937.5200000001</v>
          </cell>
        </row>
        <row r="49">
          <cell r="H49">
            <v>-4802972.3</v>
          </cell>
        </row>
        <row r="50">
          <cell r="H50">
            <v>-1226837.04</v>
          </cell>
        </row>
        <row r="51">
          <cell r="H51">
            <v>-1664114</v>
          </cell>
        </row>
        <row r="52">
          <cell r="H52">
            <v>-118921.19999999995</v>
          </cell>
        </row>
        <row r="53">
          <cell r="H53">
            <v>4700</v>
          </cell>
        </row>
        <row r="54">
          <cell r="H54">
            <v>9362.89</v>
          </cell>
        </row>
        <row r="55">
          <cell r="H55">
            <v>3960320.1200000048</v>
          </cell>
        </row>
        <row r="56">
          <cell r="H56">
            <v>2043.47</v>
          </cell>
        </row>
        <row r="57">
          <cell r="H57">
            <v>2309.7200000000012</v>
          </cell>
        </row>
        <row r="58">
          <cell r="H58">
            <v>3161.3299999999981</v>
          </cell>
        </row>
        <row r="59">
          <cell r="H59">
            <v>16314.44</v>
          </cell>
        </row>
        <row r="60">
          <cell r="H60">
            <v>5232.3499999999995</v>
          </cell>
        </row>
        <row r="61">
          <cell r="H61">
            <v>-935.65000000000146</v>
          </cell>
        </row>
        <row r="62">
          <cell r="H62">
            <v>11478.32</v>
          </cell>
        </row>
        <row r="63">
          <cell r="H63">
            <v>144.51</v>
          </cell>
        </row>
        <row r="64">
          <cell r="H64">
            <v>-1602.7999999999993</v>
          </cell>
        </row>
        <row r="65">
          <cell r="H65">
            <v>223.36999999999534</v>
          </cell>
        </row>
        <row r="66">
          <cell r="H66">
            <v>23071.270000000004</v>
          </cell>
        </row>
        <row r="67">
          <cell r="H67">
            <v>1470.36</v>
          </cell>
        </row>
        <row r="68">
          <cell r="H68">
            <v>316700.36</v>
          </cell>
        </row>
        <row r="69">
          <cell r="H69">
            <v>109363.78000000001</v>
          </cell>
        </row>
        <row r="70">
          <cell r="H70">
            <v>25851.08</v>
          </cell>
        </row>
        <row r="71">
          <cell r="H71">
            <v>13559.760000000002</v>
          </cell>
        </row>
        <row r="72">
          <cell r="H72">
            <v>36324.239999999998</v>
          </cell>
        </row>
        <row r="73">
          <cell r="H73">
            <v>1789.08</v>
          </cell>
        </row>
        <row r="74">
          <cell r="H74">
            <v>-24227.25</v>
          </cell>
        </row>
        <row r="75">
          <cell r="H75">
            <v>-12508.55</v>
          </cell>
        </row>
        <row r="76">
          <cell r="H76">
            <v>35.599999999999994</v>
          </cell>
        </row>
        <row r="77">
          <cell r="H77">
            <v>-71124.45</v>
          </cell>
        </row>
        <row r="78">
          <cell r="H78">
            <v>3851.4</v>
          </cell>
        </row>
        <row r="79">
          <cell r="H79">
            <v>-8528.06</v>
          </cell>
        </row>
        <row r="80">
          <cell r="H80">
            <v>10674.48</v>
          </cell>
        </row>
        <row r="81">
          <cell r="H81">
            <v>11008.98</v>
          </cell>
        </row>
        <row r="82">
          <cell r="H82">
            <v>94.11</v>
          </cell>
        </row>
        <row r="83">
          <cell r="H83">
            <v>2094.9299999999998</v>
          </cell>
        </row>
        <row r="84">
          <cell r="H84">
            <v>14800</v>
          </cell>
        </row>
        <row r="85">
          <cell r="H85">
            <v>-10040.459999999992</v>
          </cell>
        </row>
        <row r="86">
          <cell r="H86">
            <v>23185.86</v>
          </cell>
        </row>
        <row r="87">
          <cell r="H87">
            <v>1909.09</v>
          </cell>
        </row>
        <row r="88">
          <cell r="H88">
            <v>912885.91</v>
          </cell>
        </row>
        <row r="89">
          <cell r="H89">
            <v>25062.249999999996</v>
          </cell>
        </row>
        <row r="90">
          <cell r="H90">
            <v>16880.759999999998</v>
          </cell>
        </row>
        <row r="91">
          <cell r="H91">
            <v>2227891.71</v>
          </cell>
        </row>
        <row r="92">
          <cell r="H92">
            <v>972.64</v>
          </cell>
        </row>
        <row r="93">
          <cell r="H93">
            <v>713384.55000000075</v>
          </cell>
        </row>
        <row r="94">
          <cell r="H94">
            <v>5033.87</v>
          </cell>
        </row>
        <row r="95">
          <cell r="H95">
            <v>10284829.310000001</v>
          </cell>
        </row>
        <row r="96">
          <cell r="H96">
            <v>49773.04</v>
          </cell>
        </row>
        <row r="97">
          <cell r="H97">
            <v>1467351.43</v>
          </cell>
        </row>
        <row r="98">
          <cell r="H98">
            <v>592266.75</v>
          </cell>
        </row>
        <row r="99">
          <cell r="H99">
            <v>3815113.72</v>
          </cell>
        </row>
        <row r="100">
          <cell r="H100">
            <v>1467351.43</v>
          </cell>
        </row>
        <row r="101">
          <cell r="H101">
            <v>1467351.43</v>
          </cell>
        </row>
        <row r="102">
          <cell r="H102">
            <v>2934702.86</v>
          </cell>
        </row>
        <row r="103">
          <cell r="H103">
            <v>29520317</v>
          </cell>
        </row>
        <row r="104">
          <cell r="H104">
            <v>130000000</v>
          </cell>
        </row>
        <row r="105">
          <cell r="H105">
            <v>5159500</v>
          </cell>
        </row>
        <row r="106">
          <cell r="H106">
            <v>4919642.5</v>
          </cell>
        </row>
        <row r="107">
          <cell r="H107">
            <v>4657500</v>
          </cell>
        </row>
        <row r="108">
          <cell r="H108">
            <v>0</v>
          </cell>
        </row>
        <row r="109">
          <cell r="H109">
            <v>-699403.42000000016</v>
          </cell>
        </row>
        <row r="110">
          <cell r="H110">
            <v>-365698.81</v>
          </cell>
        </row>
        <row r="111">
          <cell r="H111">
            <v>-3149465.0700000003</v>
          </cell>
        </row>
        <row r="112">
          <cell r="H112">
            <v>-1211802.0300000003</v>
          </cell>
        </row>
        <row r="113">
          <cell r="H113">
            <v>-1250028.4500000002</v>
          </cell>
        </row>
        <row r="114">
          <cell r="H114">
            <v>-2759112.5500000003</v>
          </cell>
        </row>
        <row r="115">
          <cell r="H115">
            <v>-20334443</v>
          </cell>
        </row>
        <row r="116">
          <cell r="H116">
            <v>-2827900</v>
          </cell>
        </row>
        <row r="117">
          <cell r="H117">
            <v>-2652842.5</v>
          </cell>
        </row>
        <row r="118">
          <cell r="H118">
            <v>-2439050</v>
          </cell>
        </row>
        <row r="119">
          <cell r="H119">
            <v>-6.18</v>
          </cell>
        </row>
        <row r="120">
          <cell r="H120">
            <v>1500</v>
          </cell>
        </row>
        <row r="121">
          <cell r="H121">
            <v>3014324.37</v>
          </cell>
        </row>
        <row r="122">
          <cell r="H122">
            <v>5638899.6700000018</v>
          </cell>
        </row>
        <row r="123">
          <cell r="H123">
            <v>6886282.0699999984</v>
          </cell>
        </row>
        <row r="124">
          <cell r="H124">
            <v>1589.5</v>
          </cell>
        </row>
        <row r="125">
          <cell r="H125">
            <v>1017.29</v>
          </cell>
        </row>
        <row r="126">
          <cell r="H126">
            <v>5669.58</v>
          </cell>
        </row>
        <row r="127">
          <cell r="H127">
            <v>214.68</v>
          </cell>
        </row>
        <row r="128">
          <cell r="H128">
            <v>4877.5300000000007</v>
          </cell>
        </row>
        <row r="129">
          <cell r="H129">
            <v>-4009.2</v>
          </cell>
        </row>
        <row r="130">
          <cell r="H130">
            <v>-1481.05</v>
          </cell>
        </row>
        <row r="131">
          <cell r="H131">
            <v>662.57</v>
          </cell>
        </row>
        <row r="132">
          <cell r="H132">
            <v>9.86</v>
          </cell>
        </row>
        <row r="133">
          <cell r="H133">
            <v>876.73</v>
          </cell>
        </row>
        <row r="134">
          <cell r="H134">
            <v>58.3</v>
          </cell>
        </row>
        <row r="135">
          <cell r="H135">
            <v>337.28</v>
          </cell>
        </row>
        <row r="136">
          <cell r="H136">
            <v>15973.02</v>
          </cell>
        </row>
        <row r="137">
          <cell r="H137">
            <v>389.08</v>
          </cell>
        </row>
        <row r="138">
          <cell r="H138">
            <v>0.02</v>
          </cell>
        </row>
        <row r="139">
          <cell r="H139">
            <v>-0.19</v>
          </cell>
        </row>
        <row r="140">
          <cell r="H140">
            <v>267.75</v>
          </cell>
        </row>
        <row r="141">
          <cell r="H141">
            <v>-1377.08</v>
          </cell>
        </row>
        <row r="142">
          <cell r="H142">
            <v>-45.24</v>
          </cell>
        </row>
        <row r="143">
          <cell r="H143">
            <v>1007.51</v>
          </cell>
        </row>
        <row r="144">
          <cell r="H144">
            <v>431.16</v>
          </cell>
        </row>
        <row r="145">
          <cell r="H145">
            <v>66.599999999999994</v>
          </cell>
        </row>
        <row r="146">
          <cell r="H146">
            <v>497.54</v>
          </cell>
        </row>
        <row r="147">
          <cell r="H147">
            <v>5791.48</v>
          </cell>
        </row>
        <row r="148">
          <cell r="H148">
            <v>24.56</v>
          </cell>
        </row>
        <row r="149">
          <cell r="H149">
            <v>-482.85</v>
          </cell>
        </row>
        <row r="150">
          <cell r="H150">
            <v>13814.94</v>
          </cell>
        </row>
        <row r="151">
          <cell r="H151">
            <v>5013.96</v>
          </cell>
        </row>
        <row r="152">
          <cell r="H152">
            <v>14</v>
          </cell>
        </row>
        <row r="153">
          <cell r="H153">
            <v>-73.239999999999995</v>
          </cell>
        </row>
        <row r="154">
          <cell r="H154">
            <v>-113.97</v>
          </cell>
        </row>
        <row r="155">
          <cell r="H155">
            <v>297.87</v>
          </cell>
        </row>
        <row r="156">
          <cell r="H156">
            <v>-49.89</v>
          </cell>
        </row>
        <row r="157">
          <cell r="H157">
            <v>-86.12</v>
          </cell>
        </row>
        <row r="158">
          <cell r="H158">
            <v>-0.09</v>
          </cell>
        </row>
        <row r="159">
          <cell r="H159">
            <v>3706.08</v>
          </cell>
        </row>
        <row r="160">
          <cell r="H160">
            <v>-49503.28</v>
          </cell>
        </row>
        <row r="161">
          <cell r="H161">
            <v>-12828.13</v>
          </cell>
        </row>
        <row r="162">
          <cell r="H162">
            <v>-19054.059999999998</v>
          </cell>
        </row>
        <row r="163">
          <cell r="H163">
            <v>817.23</v>
          </cell>
        </row>
        <row r="164">
          <cell r="H164">
            <v>698.7</v>
          </cell>
        </row>
        <row r="165">
          <cell r="H165">
            <v>-523.55999999999995</v>
          </cell>
        </row>
        <row r="166">
          <cell r="H166">
            <v>12747.210000000001</v>
          </cell>
        </row>
        <row r="167">
          <cell r="H167">
            <v>-4984.0600000000013</v>
          </cell>
        </row>
        <row r="168">
          <cell r="H168">
            <v>-5.73</v>
          </cell>
        </row>
        <row r="169">
          <cell r="H169">
            <v>14788.38</v>
          </cell>
        </row>
        <row r="170">
          <cell r="H170">
            <v>195.49</v>
          </cell>
        </row>
        <row r="171">
          <cell r="H171">
            <v>-5.92</v>
          </cell>
        </row>
        <row r="172">
          <cell r="H172">
            <v>-41.1</v>
          </cell>
        </row>
        <row r="173">
          <cell r="H173">
            <v>-2027.2</v>
          </cell>
        </row>
        <row r="174">
          <cell r="H174">
            <v>303.72000000000003</v>
          </cell>
        </row>
        <row r="175">
          <cell r="H175">
            <v>-4072.09</v>
          </cell>
        </row>
        <row r="176">
          <cell r="H176">
            <v>-6102.29</v>
          </cell>
        </row>
        <row r="177">
          <cell r="H177">
            <v>-14.37</v>
          </cell>
        </row>
        <row r="178">
          <cell r="H178">
            <v>63312399.800000004</v>
          </cell>
        </row>
        <row r="179">
          <cell r="H179">
            <v>2820284.7100000009</v>
          </cell>
        </row>
        <row r="180">
          <cell r="H180">
            <v>346115.33999999985</v>
          </cell>
        </row>
        <row r="181">
          <cell r="H181">
            <v>126929.81</v>
          </cell>
        </row>
        <row r="182">
          <cell r="H182">
            <v>93591.530000000013</v>
          </cell>
        </row>
        <row r="183">
          <cell r="H183">
            <v>-575317.84000000358</v>
          </cell>
        </row>
        <row r="187">
          <cell r="H187">
            <v>0</v>
          </cell>
        </row>
        <row r="188">
          <cell r="H188">
            <v>-128983.22</v>
          </cell>
        </row>
        <row r="189">
          <cell r="E189">
            <v>-3235584.5</v>
          </cell>
        </row>
        <row r="190">
          <cell r="E190">
            <v>27792084.550000001</v>
          </cell>
        </row>
        <row r="191">
          <cell r="H191">
            <v>-2208009.27</v>
          </cell>
        </row>
        <row r="192">
          <cell r="H192">
            <v>-2900097.2</v>
          </cell>
        </row>
        <row r="193">
          <cell r="H193">
            <v>-1268.75</v>
          </cell>
        </row>
        <row r="194">
          <cell r="H194">
            <v>-7002148.9900000002</v>
          </cell>
        </row>
        <row r="195">
          <cell r="H195">
            <v>-43062657</v>
          </cell>
        </row>
        <row r="196">
          <cell r="H196">
            <v>-393042.42000000924</v>
          </cell>
        </row>
        <row r="197">
          <cell r="H197">
            <v>0</v>
          </cell>
        </row>
        <row r="198">
          <cell r="H198">
            <v>3342.78</v>
          </cell>
        </row>
        <row r="199">
          <cell r="H199">
            <v>-214.91</v>
          </cell>
        </row>
        <row r="200">
          <cell r="H200">
            <v>-234220.80000000005</v>
          </cell>
        </row>
        <row r="201">
          <cell r="H201">
            <v>-62841.120000000003</v>
          </cell>
        </row>
        <row r="202">
          <cell r="H202">
            <v>-1391674.3</v>
          </cell>
        </row>
        <row r="203">
          <cell r="H203">
            <v>13.32</v>
          </cell>
        </row>
        <row r="204">
          <cell r="H204">
            <v>543.12000000000262</v>
          </cell>
        </row>
        <row r="205">
          <cell r="H205">
            <v>-1369.9</v>
          </cell>
        </row>
        <row r="206">
          <cell r="H206">
            <v>1369.9</v>
          </cell>
        </row>
        <row r="207">
          <cell r="H207">
            <v>371909.35000000003</v>
          </cell>
        </row>
        <row r="208">
          <cell r="H208">
            <v>-104638.33</v>
          </cell>
        </row>
        <row r="209">
          <cell r="H209">
            <v>-80921.52</v>
          </cell>
        </row>
        <row r="210">
          <cell r="H210">
            <v>-35.71</v>
          </cell>
        </row>
        <row r="211">
          <cell r="H211">
            <v>-80876.25</v>
          </cell>
        </row>
        <row r="212">
          <cell r="H212">
            <v>-103545.23000000001</v>
          </cell>
        </row>
        <row r="213">
          <cell r="H213">
            <v>-14283.970000000001</v>
          </cell>
        </row>
        <row r="214">
          <cell r="H214">
            <v>-6990.63</v>
          </cell>
        </row>
        <row r="215">
          <cell r="H215">
            <v>-1227.6300000000001</v>
          </cell>
        </row>
        <row r="216">
          <cell r="H216">
            <v>-35014.239999999998</v>
          </cell>
        </row>
        <row r="217">
          <cell r="H217">
            <v>-634.5</v>
          </cell>
        </row>
        <row r="218">
          <cell r="H218">
            <v>-10290164.960000001</v>
          </cell>
        </row>
        <row r="219">
          <cell r="H219">
            <v>-32744876.309999999</v>
          </cell>
        </row>
        <row r="220">
          <cell r="H220">
            <v>-4222947.2300000004</v>
          </cell>
        </row>
        <row r="221">
          <cell r="H221">
            <v>-4527510.1400000006</v>
          </cell>
        </row>
        <row r="222">
          <cell r="H222">
            <v>-873098.49000000022</v>
          </cell>
        </row>
        <row r="223">
          <cell r="H223">
            <v>28879.599999999999</v>
          </cell>
        </row>
        <row r="224">
          <cell r="H224">
            <v>-1996.1999999999998</v>
          </cell>
        </row>
        <row r="225">
          <cell r="H225">
            <v>-2015.96</v>
          </cell>
        </row>
        <row r="226">
          <cell r="H226">
            <v>-111261.52</v>
          </cell>
        </row>
        <row r="227">
          <cell r="H227">
            <v>-78.67</v>
          </cell>
        </row>
        <row r="228">
          <cell r="H228">
            <v>-15715.26</v>
          </cell>
        </row>
        <row r="229">
          <cell r="H229">
            <v>632.38999999999942</v>
          </cell>
        </row>
        <row r="230">
          <cell r="H230">
            <v>-67252.570000000007</v>
          </cell>
        </row>
        <row r="231">
          <cell r="H231">
            <v>-44133.4</v>
          </cell>
        </row>
        <row r="232">
          <cell r="H232">
            <v>-445.17999999999989</v>
          </cell>
        </row>
        <row r="233">
          <cell r="H233">
            <v>-1420.51</v>
          </cell>
        </row>
        <row r="234">
          <cell r="H234">
            <v>-2730000</v>
          </cell>
        </row>
        <row r="235">
          <cell r="H235">
            <v>2245.48</v>
          </cell>
        </row>
        <row r="236">
          <cell r="H236">
            <v>-22349.879999999997</v>
          </cell>
        </row>
        <row r="237">
          <cell r="H237">
            <v>-168.26</v>
          </cell>
        </row>
        <row r="238">
          <cell r="H238">
            <v>-605.38</v>
          </cell>
        </row>
        <row r="239">
          <cell r="H239">
            <v>38588.61</v>
          </cell>
        </row>
        <row r="240">
          <cell r="H240">
            <v>-693037.49</v>
          </cell>
        </row>
        <row r="241">
          <cell r="H241">
            <v>-2220753.2999999998</v>
          </cell>
        </row>
        <row r="242">
          <cell r="H242">
            <v>-385963.29</v>
          </cell>
        </row>
        <row r="243">
          <cell r="H243">
            <v>3972.53</v>
          </cell>
        </row>
        <row r="244">
          <cell r="H244">
            <v>-4650502.0499999989</v>
          </cell>
        </row>
        <row r="245">
          <cell r="H245">
            <v>-11.15</v>
          </cell>
        </row>
        <row r="246">
          <cell r="H246">
            <v>-1332.48</v>
          </cell>
        </row>
        <row r="247">
          <cell r="H247">
            <v>-1084.45</v>
          </cell>
        </row>
        <row r="248">
          <cell r="H248">
            <v>-399.67</v>
          </cell>
        </row>
        <row r="249">
          <cell r="H249">
            <v>15508.2</v>
          </cell>
        </row>
        <row r="250">
          <cell r="H250">
            <v>-540.94000000000005</v>
          </cell>
        </row>
        <row r="251">
          <cell r="H251">
            <v>-47.48</v>
          </cell>
        </row>
        <row r="252">
          <cell r="H252">
            <v>-0.81</v>
          </cell>
        </row>
        <row r="253">
          <cell r="H253">
            <v>-496.22</v>
          </cell>
        </row>
        <row r="254">
          <cell r="H254">
            <v>-1219.8900000000001</v>
          </cell>
        </row>
        <row r="255">
          <cell r="H255">
            <v>658.37</v>
          </cell>
        </row>
        <row r="256">
          <cell r="H256">
            <v>36.08</v>
          </cell>
        </row>
        <row r="257">
          <cell r="H257">
            <v>-36.020000000000003</v>
          </cell>
        </row>
        <row r="258">
          <cell r="H258">
            <v>-0.88</v>
          </cell>
        </row>
        <row r="259">
          <cell r="H259">
            <v>1967.55</v>
          </cell>
        </row>
        <row r="260">
          <cell r="H260">
            <v>-0.28999999999999998</v>
          </cell>
        </row>
        <row r="261">
          <cell r="H261">
            <v>-5286.3</v>
          </cell>
        </row>
        <row r="262">
          <cell r="H262">
            <v>1481.05</v>
          </cell>
        </row>
        <row r="263">
          <cell r="H263">
            <v>-662.57</v>
          </cell>
        </row>
        <row r="264">
          <cell r="H264">
            <v>4009.2</v>
          </cell>
        </row>
        <row r="265">
          <cell r="H265">
            <v>-29.79</v>
          </cell>
        </row>
        <row r="266">
          <cell r="H266">
            <v>-172.25</v>
          </cell>
        </row>
        <row r="267">
          <cell r="H267">
            <v>-165.03</v>
          </cell>
        </row>
        <row r="268">
          <cell r="H268">
            <v>-389.08</v>
          </cell>
        </row>
        <row r="269">
          <cell r="H269">
            <v>-876.73</v>
          </cell>
        </row>
        <row r="270">
          <cell r="H270">
            <v>-1007.51</v>
          </cell>
        </row>
        <row r="271">
          <cell r="H271">
            <v>-431.16</v>
          </cell>
        </row>
        <row r="272">
          <cell r="H272">
            <v>-4885.0600000000004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ΙΣΟΖ-ΝΕΟ-ΝΕΟ-11"/>
    </sheetNames>
    <sheetDataSet>
      <sheetData sheetId="0">
        <row r="542">
          <cell r="Q542">
            <v>65248000</v>
          </cell>
        </row>
        <row r="543">
          <cell r="Q543">
            <v>15290263.52</v>
          </cell>
        </row>
      </sheetData>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AI243"/>
  <sheetViews>
    <sheetView showGridLines="0" tabSelected="1" zoomScale="79" zoomScaleNormal="79" workbookViewId="0">
      <pane xSplit="1" ySplit="1" topLeftCell="B8" activePane="bottomRight" state="frozen"/>
      <selection pane="topRight" activeCell="B1" sqref="B1"/>
      <selection pane="bottomLeft" activeCell="A2" sqref="A2"/>
      <selection pane="bottomRight" activeCell="C124" sqref="C124:R243"/>
    </sheetView>
  </sheetViews>
  <sheetFormatPr defaultRowHeight="12.75"/>
  <cols>
    <col min="1" max="1" width="9.140625" style="1"/>
    <col min="2" max="2" width="42.42578125" style="5" customWidth="1"/>
    <col min="3" max="3" width="12.42578125" style="6" customWidth="1"/>
    <col min="4" max="4" width="16.42578125" style="5" bestFit="1" customWidth="1"/>
    <col min="5" max="5" width="15.28515625" style="5" customWidth="1"/>
    <col min="6" max="6" width="19.42578125" style="5" customWidth="1"/>
    <col min="7" max="7" width="2.85546875" style="5" customWidth="1"/>
    <col min="8" max="9" width="15.85546875" style="5" customWidth="1"/>
    <col min="10" max="10" width="23" style="5" customWidth="1"/>
    <col min="11" max="11" width="0.42578125" customWidth="1"/>
    <col min="12" max="12" width="12.85546875" customWidth="1"/>
    <col min="13" max="13" width="12.5703125" customWidth="1"/>
    <col min="14" max="14" width="12.5703125" style="5" customWidth="1"/>
    <col min="15" max="15" width="17.7109375" style="5" customWidth="1"/>
    <col min="16" max="16" width="18.5703125" style="5" customWidth="1"/>
    <col min="17" max="17" width="3" style="5" customWidth="1"/>
    <col min="18" max="18" width="17.140625" style="5" customWidth="1"/>
    <col min="19" max="19" width="1.28515625" style="5" customWidth="1"/>
    <col min="20" max="20" width="17" style="2" bestFit="1" customWidth="1"/>
    <col min="21" max="21" width="21" style="4" customWidth="1"/>
    <col min="22" max="22" width="11.42578125" style="3" bestFit="1" customWidth="1"/>
    <col min="23" max="23" width="9.140625" style="3"/>
    <col min="24" max="24" width="17.28515625" style="3" customWidth="1"/>
    <col min="25" max="25" width="16.42578125" style="3" bestFit="1" customWidth="1"/>
    <col min="26" max="30" width="9.140625" style="3"/>
    <col min="31" max="35" width="9.140625" style="2"/>
    <col min="36" max="16384" width="9.140625" style="1"/>
  </cols>
  <sheetData>
    <row r="1" spans="2:35" ht="13.5" thickBot="1">
      <c r="B1" s="137" t="s">
        <v>127</v>
      </c>
      <c r="C1" s="136"/>
      <c r="D1" s="30"/>
      <c r="E1" s="30"/>
      <c r="F1" s="30"/>
      <c r="G1" s="30"/>
      <c r="H1" s="30"/>
      <c r="I1" s="30"/>
      <c r="J1" s="30"/>
      <c r="K1" s="31"/>
      <c r="L1" s="31"/>
      <c r="M1" s="31"/>
      <c r="N1" s="30"/>
      <c r="O1" s="30"/>
      <c r="P1" s="30"/>
      <c r="Q1" s="30"/>
      <c r="R1" s="30"/>
      <c r="S1" s="29"/>
    </row>
    <row r="2" spans="2:35" ht="27.75">
      <c r="B2" s="135" t="s">
        <v>126</v>
      </c>
      <c r="C2" s="134"/>
      <c r="D2" s="134"/>
      <c r="E2" s="134"/>
      <c r="F2" s="134"/>
      <c r="G2" s="134"/>
      <c r="H2" s="134"/>
      <c r="I2" s="134"/>
      <c r="J2" s="134"/>
      <c r="K2" s="134"/>
      <c r="L2" s="134"/>
      <c r="M2" s="134"/>
      <c r="N2" s="134"/>
      <c r="O2" s="134"/>
      <c r="P2" s="134"/>
      <c r="Q2" s="134"/>
      <c r="R2" s="134"/>
      <c r="S2" s="133"/>
    </row>
    <row r="3" spans="2:35" s="118" customFormat="1" ht="20.25">
      <c r="B3" s="132" t="s">
        <v>125</v>
      </c>
      <c r="C3" s="131"/>
      <c r="D3" s="131"/>
      <c r="E3" s="131"/>
      <c r="F3" s="131"/>
      <c r="G3" s="131"/>
      <c r="H3" s="131"/>
      <c r="I3" s="131"/>
      <c r="J3" s="131"/>
      <c r="K3" s="131"/>
      <c r="L3" s="131"/>
      <c r="M3" s="131"/>
      <c r="N3" s="131"/>
      <c r="O3" s="131"/>
      <c r="P3" s="131"/>
      <c r="Q3" s="131"/>
      <c r="R3" s="131"/>
      <c r="S3" s="130"/>
      <c r="T3" s="119"/>
      <c r="U3" s="23"/>
      <c r="V3" s="51"/>
      <c r="W3" s="51"/>
      <c r="X3" s="51"/>
      <c r="Y3" s="51"/>
      <c r="Z3" s="51"/>
      <c r="AA3" s="51"/>
      <c r="AB3" s="51"/>
      <c r="AC3" s="51"/>
      <c r="AD3" s="51"/>
      <c r="AE3" s="119"/>
      <c r="AF3" s="119"/>
      <c r="AG3" s="119"/>
      <c r="AH3" s="119"/>
      <c r="AI3" s="119"/>
    </row>
    <row r="4" spans="2:35" s="118" customFormat="1" ht="21" thickBot="1">
      <c r="B4" s="129" t="s">
        <v>124</v>
      </c>
      <c r="C4" s="128"/>
      <c r="D4" s="128"/>
      <c r="E4" s="128"/>
      <c r="F4" s="128"/>
      <c r="G4" s="128"/>
      <c r="H4" s="128"/>
      <c r="I4" s="128"/>
      <c r="J4" s="128"/>
      <c r="K4" s="128"/>
      <c r="L4" s="128"/>
      <c r="M4" s="128"/>
      <c r="N4" s="128"/>
      <c r="O4" s="128"/>
      <c r="P4" s="128"/>
      <c r="Q4" s="128"/>
      <c r="R4" s="128"/>
      <c r="S4" s="127"/>
      <c r="T4" s="119"/>
      <c r="U4" s="23"/>
      <c r="V4" s="51"/>
      <c r="W4" s="51"/>
      <c r="X4" s="51"/>
      <c r="Y4" s="51"/>
      <c r="Z4" s="51"/>
      <c r="AA4" s="51"/>
      <c r="AB4" s="51"/>
      <c r="AC4" s="51"/>
      <c r="AD4" s="51"/>
      <c r="AE4" s="119"/>
      <c r="AF4" s="119"/>
      <c r="AG4" s="119"/>
      <c r="AH4" s="119"/>
      <c r="AI4" s="119"/>
    </row>
    <row r="5" spans="2:35" s="118" customFormat="1" ht="18">
      <c r="B5" s="126" t="s">
        <v>123</v>
      </c>
      <c r="C5" s="33"/>
      <c r="D5" s="60"/>
      <c r="E5" s="60"/>
      <c r="F5" s="60"/>
      <c r="G5" s="60"/>
      <c r="H5" s="60"/>
      <c r="I5" s="60"/>
      <c r="J5" s="125"/>
      <c r="K5" s="11"/>
      <c r="L5" s="124" t="s">
        <v>122</v>
      </c>
      <c r="M5" s="11"/>
      <c r="N5" s="51"/>
      <c r="O5" s="51"/>
      <c r="P5" s="51"/>
      <c r="Q5" s="51"/>
      <c r="R5" s="51"/>
      <c r="S5" s="116"/>
      <c r="T5" s="119"/>
      <c r="U5" s="23"/>
      <c r="V5" s="51"/>
      <c r="W5" s="51"/>
      <c r="X5" s="51"/>
      <c r="Y5" s="51"/>
      <c r="Z5" s="51"/>
      <c r="AA5" s="51"/>
      <c r="AB5" s="51"/>
      <c r="AC5" s="51"/>
      <c r="AD5" s="51"/>
      <c r="AE5" s="119"/>
      <c r="AF5" s="119"/>
      <c r="AG5" s="119"/>
      <c r="AH5" s="119"/>
      <c r="AI5" s="119"/>
    </row>
    <row r="6" spans="2:35" s="118" customFormat="1" ht="63.75">
      <c r="B6" s="37" t="s">
        <v>10</v>
      </c>
      <c r="C6" s="23"/>
      <c r="D6" s="122" t="s">
        <v>45</v>
      </c>
      <c r="E6" s="122"/>
      <c r="F6" s="122"/>
      <c r="G6" s="123"/>
      <c r="H6" s="122" t="s">
        <v>46</v>
      </c>
      <c r="I6" s="122"/>
      <c r="J6" s="121"/>
      <c r="K6" s="11"/>
      <c r="L6" s="51" t="s">
        <v>10</v>
      </c>
      <c r="M6" s="51"/>
      <c r="N6" s="3"/>
      <c r="O6" s="51"/>
      <c r="P6" s="120" t="s">
        <v>45</v>
      </c>
      <c r="Q6" s="120"/>
      <c r="R6" s="120" t="s">
        <v>121</v>
      </c>
      <c r="S6" s="116"/>
      <c r="T6" s="119"/>
      <c r="U6" s="23"/>
      <c r="V6" s="51"/>
      <c r="W6" s="51"/>
      <c r="X6" s="51"/>
      <c r="Y6" s="51"/>
      <c r="Z6" s="51"/>
      <c r="AA6" s="51"/>
      <c r="AB6" s="51"/>
      <c r="AC6" s="51"/>
      <c r="AD6" s="51"/>
      <c r="AE6" s="119"/>
      <c r="AF6" s="119"/>
      <c r="AG6" s="119"/>
      <c r="AH6" s="119"/>
      <c r="AI6" s="119"/>
    </row>
    <row r="7" spans="2:35" ht="12.75" customHeight="1">
      <c r="B7" s="40"/>
      <c r="C7" s="4"/>
      <c r="D7" s="117" t="s">
        <v>120</v>
      </c>
      <c r="E7" s="117" t="s">
        <v>119</v>
      </c>
      <c r="F7" s="51" t="s">
        <v>118</v>
      </c>
      <c r="G7" s="51"/>
      <c r="H7" s="117" t="s">
        <v>120</v>
      </c>
      <c r="I7" s="117" t="s">
        <v>119</v>
      </c>
      <c r="J7" s="116" t="s">
        <v>118</v>
      </c>
      <c r="K7" s="11"/>
      <c r="L7" s="51"/>
      <c r="M7" s="51"/>
      <c r="N7" s="3"/>
      <c r="O7" s="3"/>
      <c r="P7" s="3"/>
      <c r="Q7" s="3"/>
      <c r="R7" s="3"/>
      <c r="S7" s="78"/>
    </row>
    <row r="8" spans="2:35">
      <c r="B8" s="37" t="s">
        <v>10</v>
      </c>
      <c r="C8" s="23"/>
      <c r="D8" s="115"/>
      <c r="E8" s="115"/>
      <c r="F8" s="114" t="s">
        <v>117</v>
      </c>
      <c r="G8" s="114"/>
      <c r="H8" s="115"/>
      <c r="I8" s="115"/>
      <c r="J8" s="113" t="s">
        <v>117</v>
      </c>
      <c r="K8" s="11"/>
      <c r="L8" s="51"/>
      <c r="M8" s="51"/>
      <c r="N8" s="3"/>
      <c r="O8" s="3"/>
      <c r="P8" s="3"/>
      <c r="Q8" s="3"/>
      <c r="R8" s="3"/>
      <c r="S8" s="78"/>
    </row>
    <row r="9" spans="2:35">
      <c r="B9" s="37" t="s">
        <v>10</v>
      </c>
      <c r="C9" s="23"/>
      <c r="D9" s="51"/>
      <c r="E9" s="51"/>
      <c r="F9" s="114"/>
      <c r="G9" s="114"/>
      <c r="H9" s="114"/>
      <c r="I9" s="114"/>
      <c r="J9" s="113"/>
      <c r="K9" s="11"/>
      <c r="L9" s="51" t="s">
        <v>10</v>
      </c>
      <c r="M9" s="3"/>
      <c r="N9" s="3"/>
      <c r="O9" s="3"/>
      <c r="P9" s="3"/>
      <c r="Q9" s="3"/>
      <c r="R9" s="3"/>
      <c r="S9" s="78"/>
    </row>
    <row r="10" spans="2:35">
      <c r="B10" s="37" t="s">
        <v>116</v>
      </c>
      <c r="C10" s="23"/>
      <c r="D10" s="51"/>
      <c r="E10" s="51"/>
      <c r="F10" s="114"/>
      <c r="G10" s="114"/>
      <c r="H10" s="114"/>
      <c r="I10" s="114"/>
      <c r="J10" s="113"/>
      <c r="K10" s="54"/>
      <c r="L10" s="97" t="s">
        <v>115</v>
      </c>
      <c r="M10" s="3"/>
      <c r="N10" s="3"/>
      <c r="O10" s="3"/>
      <c r="P10" s="4" t="s">
        <v>10</v>
      </c>
      <c r="Q10" s="3"/>
      <c r="R10" s="3"/>
      <c r="S10" s="78"/>
    </row>
    <row r="11" spans="2:35">
      <c r="B11" s="46" t="s">
        <v>114</v>
      </c>
      <c r="C11" s="23"/>
      <c r="D11" s="45">
        <v>0</v>
      </c>
      <c r="E11" s="45">
        <v>0</v>
      </c>
      <c r="F11" s="4">
        <v>0</v>
      </c>
      <c r="G11" s="4"/>
      <c r="H11" s="45">
        <v>1185.8699999999999</v>
      </c>
      <c r="I11" s="45">
        <v>1185.8699999999999</v>
      </c>
      <c r="J11" s="41">
        <v>0</v>
      </c>
      <c r="K11" s="54"/>
      <c r="L11" s="94" t="s">
        <v>113</v>
      </c>
      <c r="M11" s="3"/>
      <c r="N11" s="3"/>
      <c r="O11" s="3"/>
      <c r="P11" s="3"/>
      <c r="Q11" s="3"/>
      <c r="R11" s="3"/>
      <c r="S11" s="78"/>
    </row>
    <row r="12" spans="2:35">
      <c r="B12" s="46" t="s">
        <v>112</v>
      </c>
      <c r="C12" s="23"/>
      <c r="D12" s="45">
        <v>0</v>
      </c>
      <c r="E12" s="45">
        <v>0</v>
      </c>
      <c r="F12" s="4">
        <v>0</v>
      </c>
      <c r="G12" s="4"/>
      <c r="H12" s="45">
        <v>30024.2</v>
      </c>
      <c r="I12" s="45">
        <v>30024.2</v>
      </c>
      <c r="J12" s="41">
        <v>0</v>
      </c>
      <c r="K12" s="54"/>
      <c r="L12" s="3" t="s">
        <v>111</v>
      </c>
      <c r="M12" s="3"/>
      <c r="N12" s="3"/>
      <c r="O12" s="4"/>
      <c r="P12" s="4">
        <v>248569379.96000001</v>
      </c>
      <c r="Q12" s="4"/>
      <c r="R12" s="4">
        <v>248569379.96000001</v>
      </c>
      <c r="S12" s="78"/>
    </row>
    <row r="13" spans="2:35" ht="13.5" thickBot="1">
      <c r="B13" s="37"/>
      <c r="C13" s="23"/>
      <c r="D13" s="99">
        <f>SUM(D11:D12)</f>
        <v>0</v>
      </c>
      <c r="E13" s="99">
        <f>SUM(E11:E12)</f>
        <v>0</v>
      </c>
      <c r="F13" s="99">
        <f>SUM(F11:F12)</f>
        <v>0</v>
      </c>
      <c r="G13" s="4"/>
      <c r="H13" s="99">
        <f>SUM(H11:H12)</f>
        <v>31210.07</v>
      </c>
      <c r="I13" s="99">
        <f>SUM(I11:I12)</f>
        <v>31210.07</v>
      </c>
      <c r="J13" s="98">
        <f>SUM(J11:J12)</f>
        <v>0</v>
      </c>
      <c r="K13" s="54"/>
      <c r="L13" s="3" t="s">
        <v>10</v>
      </c>
      <c r="M13" s="3"/>
      <c r="N13" s="3"/>
      <c r="O13" s="4"/>
      <c r="P13" s="99">
        <f>SUM(P12:P12)</f>
        <v>248569379.96000001</v>
      </c>
      <c r="Q13" s="4"/>
      <c r="R13" s="99">
        <f>SUM(R12:R12)</f>
        <v>248569379.96000001</v>
      </c>
      <c r="S13" s="78"/>
      <c r="T13" s="69"/>
    </row>
    <row r="14" spans="2:35" ht="13.5" thickTop="1">
      <c r="B14" s="37"/>
      <c r="C14" s="23"/>
      <c r="D14" s="23"/>
      <c r="E14" s="23"/>
      <c r="F14" s="112"/>
      <c r="G14" s="112"/>
      <c r="H14" s="23"/>
      <c r="I14" s="23"/>
      <c r="J14" s="111"/>
      <c r="K14" s="54"/>
      <c r="L14" s="11"/>
      <c r="M14" s="11"/>
      <c r="N14" s="3"/>
      <c r="O14" s="3"/>
      <c r="P14" s="3"/>
      <c r="Q14" s="3"/>
      <c r="R14" s="3"/>
      <c r="S14" s="18"/>
      <c r="T14" s="69"/>
    </row>
    <row r="15" spans="2:35" s="109" customFormat="1">
      <c r="B15" s="37"/>
      <c r="C15" s="23"/>
      <c r="D15" s="23"/>
      <c r="E15" s="23"/>
      <c r="F15" s="23"/>
      <c r="G15" s="23"/>
      <c r="H15" s="23"/>
      <c r="I15" s="23"/>
      <c r="J15" s="44"/>
      <c r="K15" s="54"/>
      <c r="L15" s="11"/>
      <c r="M15" s="11"/>
      <c r="N15" s="3"/>
      <c r="O15" s="3"/>
      <c r="P15" s="3"/>
      <c r="Q15" s="3"/>
      <c r="R15" s="3"/>
      <c r="S15" s="18"/>
      <c r="T15" s="110"/>
      <c r="U15" s="4"/>
      <c r="V15" s="11"/>
      <c r="W15" s="11"/>
      <c r="X15" s="11"/>
      <c r="Y15" s="11"/>
      <c r="Z15" s="11"/>
      <c r="AA15" s="11"/>
      <c r="AB15" s="11"/>
      <c r="AC15" s="11"/>
      <c r="AD15" s="11"/>
      <c r="AE15" s="110"/>
      <c r="AF15" s="110"/>
      <c r="AG15" s="110"/>
      <c r="AH15" s="110"/>
      <c r="AI15" s="110"/>
    </row>
    <row r="16" spans="2:35">
      <c r="B16" s="37" t="s">
        <v>110</v>
      </c>
      <c r="C16" s="23" t="s">
        <v>10</v>
      </c>
      <c r="D16" s="4"/>
      <c r="E16" s="4"/>
      <c r="F16" s="4"/>
      <c r="G16" s="4"/>
      <c r="H16" s="4"/>
      <c r="I16" s="4"/>
      <c r="J16" s="41"/>
      <c r="K16" s="54"/>
      <c r="L16" s="3"/>
      <c r="M16" s="3"/>
      <c r="N16" s="3"/>
      <c r="O16" s="4"/>
      <c r="P16" s="4"/>
      <c r="Q16" s="4"/>
      <c r="R16" s="4"/>
      <c r="S16" s="78"/>
    </row>
    <row r="17" spans="2:22">
      <c r="B17" s="105" t="s">
        <v>109</v>
      </c>
      <c r="C17" s="4"/>
      <c r="D17" s="4" t="s">
        <v>10</v>
      </c>
      <c r="E17" s="4"/>
      <c r="F17" s="4" t="s">
        <v>10</v>
      </c>
      <c r="G17" s="4"/>
      <c r="H17" s="4" t="s">
        <v>10</v>
      </c>
      <c r="I17" s="4"/>
      <c r="J17" s="41" t="s">
        <v>10</v>
      </c>
      <c r="K17" s="54"/>
      <c r="L17" s="94" t="s">
        <v>108</v>
      </c>
      <c r="M17" s="86"/>
      <c r="N17" s="86"/>
      <c r="O17" s="43"/>
      <c r="P17" s="4"/>
      <c r="Q17" s="4"/>
      <c r="R17" s="4"/>
      <c r="S17" s="78"/>
    </row>
    <row r="18" spans="2:22">
      <c r="B18" s="40" t="s">
        <v>107</v>
      </c>
      <c r="C18" s="4"/>
      <c r="D18" s="4">
        <f>'[1]5.ΙΣ 31.12.2011'!H3+'[1]5.ΙΣ 31.12.2011'!H4+'[1]5.ΙΣ 31.12.2011'!H5</f>
        <v>0</v>
      </c>
      <c r="E18" s="4">
        <v>0</v>
      </c>
      <c r="F18" s="4">
        <f>+D18-E18</f>
        <v>0</v>
      </c>
      <c r="G18" s="4"/>
      <c r="H18" s="4">
        <v>1722977.05</v>
      </c>
      <c r="I18" s="4">
        <v>0</v>
      </c>
      <c r="J18" s="41">
        <f>H18-I18</f>
        <v>1722977.05</v>
      </c>
      <c r="K18" s="54"/>
      <c r="L18" s="3" t="s">
        <v>106</v>
      </c>
      <c r="M18" s="3"/>
      <c r="N18" s="3"/>
      <c r="O18" s="4"/>
      <c r="P18" s="4">
        <v>0</v>
      </c>
      <c r="Q18" s="4"/>
      <c r="R18" s="4">
        <v>12917.66</v>
      </c>
      <c r="S18" s="78"/>
    </row>
    <row r="19" spans="2:22">
      <c r="B19" s="40" t="s">
        <v>105</v>
      </c>
      <c r="C19" s="4"/>
      <c r="D19" s="4">
        <f>+SUM('[1]5.ΙΣ 31.12.2011'!H8:H10)</f>
        <v>5208786.3699999992</v>
      </c>
      <c r="E19" s="4">
        <f>-'[1]5.ΙΣ 31.12.2011'!H11</f>
        <v>854271.11000000022</v>
      </c>
      <c r="F19" s="4">
        <f>+D19-E19</f>
        <v>4354515.2599999988</v>
      </c>
      <c r="G19" s="4"/>
      <c r="H19" s="4">
        <v>14305831.370000001</v>
      </c>
      <c r="I19" s="4">
        <v>2055901.1700000002</v>
      </c>
      <c r="J19" s="41">
        <f>H19-I19</f>
        <v>12249930.200000001</v>
      </c>
      <c r="K19" s="54"/>
      <c r="L19" s="3"/>
      <c r="M19" s="3"/>
      <c r="N19" s="3"/>
      <c r="O19" s="4"/>
      <c r="P19" s="108">
        <f>+P18</f>
        <v>0</v>
      </c>
      <c r="Q19" s="4"/>
      <c r="R19" s="108">
        <f>+R18</f>
        <v>12917.66</v>
      </c>
      <c r="S19" s="78"/>
    </row>
    <row r="20" spans="2:22" ht="25.5" customHeight="1">
      <c r="B20" s="107" t="s">
        <v>104</v>
      </c>
      <c r="C20" s="4"/>
      <c r="D20" s="106">
        <f>+'[1]5.ΙΣ 31.12.2011'!H12</f>
        <v>0</v>
      </c>
      <c r="E20" s="106">
        <f>-'[1]5.ΙΣ 31.12.2011'!H13</f>
        <v>0</v>
      </c>
      <c r="F20" s="106">
        <f>+D20-E20</f>
        <v>0</v>
      </c>
      <c r="G20" s="4"/>
      <c r="H20" s="4"/>
      <c r="I20" s="4"/>
      <c r="J20" s="41"/>
      <c r="K20" s="54"/>
      <c r="L20" s="3"/>
      <c r="M20" s="3"/>
      <c r="N20" s="3"/>
      <c r="O20" s="4"/>
      <c r="P20" s="4"/>
      <c r="Q20" s="4"/>
      <c r="R20" s="4"/>
      <c r="S20" s="78"/>
    </row>
    <row r="21" spans="2:22">
      <c r="B21" s="40" t="s">
        <v>103</v>
      </c>
      <c r="C21" s="4"/>
      <c r="D21" s="4">
        <f>+SUM('[1]5.ΙΣ 31.12.2011'!H14:H28)</f>
        <v>25865.83000000002</v>
      </c>
      <c r="E21" s="4">
        <f>-SUM('[1]5.ΙΣ 31.12.2011'!H29:H36)</f>
        <v>2827.5999999999867</v>
      </c>
      <c r="F21" s="4">
        <f>+D21-E21</f>
        <v>23038.230000000032</v>
      </c>
      <c r="G21" s="4"/>
      <c r="H21" s="4">
        <v>612757.68000000005</v>
      </c>
      <c r="I21" s="4">
        <v>605233.06999999995</v>
      </c>
      <c r="J21" s="41">
        <f>H21-I21</f>
        <v>7524.6100000001024</v>
      </c>
      <c r="K21" s="54"/>
      <c r="L21" s="3" t="s">
        <v>10</v>
      </c>
      <c r="M21" s="3"/>
      <c r="N21" s="3"/>
      <c r="O21" s="4"/>
      <c r="P21" s="4"/>
      <c r="Q21" s="4"/>
      <c r="R21" s="4"/>
      <c r="S21" s="78"/>
    </row>
    <row r="22" spans="2:22">
      <c r="B22" s="40" t="s">
        <v>102</v>
      </c>
      <c r="C22" s="4"/>
      <c r="D22" s="4">
        <v>0</v>
      </c>
      <c r="E22" s="4">
        <v>0</v>
      </c>
      <c r="F22" s="4">
        <v>0</v>
      </c>
      <c r="G22" s="4"/>
      <c r="H22" s="4">
        <v>0</v>
      </c>
      <c r="I22" s="4">
        <v>0</v>
      </c>
      <c r="J22" s="41">
        <f>H22-I22</f>
        <v>0</v>
      </c>
      <c r="K22" s="54"/>
      <c r="L22" s="3"/>
      <c r="M22" s="3"/>
      <c r="N22" s="3"/>
      <c r="O22" s="4"/>
      <c r="P22" s="4"/>
      <c r="Q22" s="4"/>
      <c r="R22" s="4"/>
      <c r="S22" s="78"/>
    </row>
    <row r="23" spans="2:22" ht="13.5" thickBot="1">
      <c r="B23" s="40" t="s">
        <v>101</v>
      </c>
      <c r="C23" s="4"/>
      <c r="D23" s="99">
        <f>SUM(D18:D22)</f>
        <v>5234652.1999999993</v>
      </c>
      <c r="E23" s="99">
        <f>SUM(E18:E22)</f>
        <v>857098.7100000002</v>
      </c>
      <c r="F23" s="99">
        <f>SUM(F18:F22)</f>
        <v>4377553.4899999993</v>
      </c>
      <c r="G23" s="4"/>
      <c r="H23" s="99">
        <f>SUM(H18:H22)</f>
        <v>16641566.100000001</v>
      </c>
      <c r="I23" s="99">
        <f>SUM(I18:I22)</f>
        <v>2661134.2400000002</v>
      </c>
      <c r="J23" s="98">
        <f>SUM(J18:J22)</f>
        <v>13980431.860000001</v>
      </c>
      <c r="K23" s="54"/>
      <c r="L23" s="3"/>
      <c r="M23" s="3"/>
      <c r="N23" s="3"/>
      <c r="O23" s="4"/>
      <c r="P23" s="4"/>
      <c r="Q23" s="4"/>
      <c r="R23" s="4"/>
      <c r="S23" s="78"/>
    </row>
    <row r="24" spans="2:22" ht="13.5" thickTop="1">
      <c r="B24" s="40"/>
      <c r="C24" s="4"/>
      <c r="D24" s="4" t="s">
        <v>10</v>
      </c>
      <c r="E24" s="4" t="s">
        <v>10</v>
      </c>
      <c r="F24" s="4"/>
      <c r="G24" s="4"/>
      <c r="H24" s="4" t="s">
        <v>10</v>
      </c>
      <c r="I24" s="4" t="s">
        <v>10</v>
      </c>
      <c r="J24" s="41"/>
      <c r="K24" s="54"/>
      <c r="L24" s="3"/>
      <c r="M24" s="3"/>
      <c r="N24" s="3"/>
      <c r="O24" s="4"/>
      <c r="P24" s="4"/>
      <c r="Q24" s="4"/>
      <c r="R24" s="4"/>
      <c r="S24" s="78"/>
    </row>
    <row r="25" spans="2:22" ht="13.5" thickBot="1">
      <c r="B25" s="40"/>
      <c r="C25" s="4"/>
      <c r="D25" s="4"/>
      <c r="E25" s="4"/>
      <c r="F25" s="91">
        <f>+F23</f>
        <v>4377553.4899999993</v>
      </c>
      <c r="G25" s="21"/>
      <c r="H25" s="4"/>
      <c r="I25" s="4"/>
      <c r="J25" s="36">
        <f>+J23</f>
        <v>13980431.860000001</v>
      </c>
      <c r="K25" s="54"/>
      <c r="L25" s="94" t="s">
        <v>100</v>
      </c>
      <c r="M25" s="3"/>
      <c r="N25" s="3"/>
      <c r="O25" s="4"/>
      <c r="P25" s="4"/>
      <c r="Q25" s="4"/>
      <c r="R25" s="4"/>
      <c r="S25" s="78"/>
      <c r="T25" s="69"/>
    </row>
    <row r="26" spans="2:22" ht="13.5" thickTop="1">
      <c r="B26" s="40"/>
      <c r="C26" s="4"/>
      <c r="D26" s="4"/>
      <c r="E26" s="4"/>
      <c r="F26" s="21"/>
      <c r="G26" s="21"/>
      <c r="H26" s="4"/>
      <c r="I26" s="4"/>
      <c r="J26" s="55"/>
      <c r="K26" s="54"/>
      <c r="L26" s="3" t="s">
        <v>99</v>
      </c>
      <c r="M26" s="3"/>
      <c r="N26" s="3"/>
      <c r="O26" s="4"/>
      <c r="P26" s="4">
        <f>-'[1]5.ΙΣ 31.12.2011'!H188</f>
        <v>128983.22</v>
      </c>
      <c r="Q26" s="4"/>
      <c r="R26" s="4">
        <v>128983.22</v>
      </c>
      <c r="S26" s="78"/>
      <c r="T26" s="69"/>
      <c r="V26" s="4"/>
    </row>
    <row r="27" spans="2:22">
      <c r="B27" s="105" t="s">
        <v>98</v>
      </c>
      <c r="C27" s="4"/>
      <c r="D27" s="4"/>
      <c r="E27" s="4"/>
      <c r="F27" s="21"/>
      <c r="G27" s="21"/>
      <c r="H27" s="4"/>
      <c r="I27" s="4"/>
      <c r="J27" s="55"/>
      <c r="K27" s="54"/>
      <c r="L27" s="3" t="s">
        <v>97</v>
      </c>
      <c r="M27" s="3"/>
      <c r="N27" s="3"/>
      <c r="O27" s="4"/>
      <c r="P27" s="4">
        <v>0</v>
      </c>
      <c r="Q27" s="4"/>
      <c r="R27" s="4">
        <v>0</v>
      </c>
      <c r="S27" s="78"/>
      <c r="T27" s="69"/>
    </row>
    <row r="28" spans="2:22">
      <c r="B28" s="105" t="s">
        <v>96</v>
      </c>
      <c r="C28" s="4"/>
      <c r="D28" s="4"/>
      <c r="E28" s="4"/>
      <c r="F28" s="21"/>
      <c r="G28" s="21"/>
      <c r="H28" s="4"/>
      <c r="I28" s="4"/>
      <c r="J28" s="55"/>
      <c r="K28" s="54"/>
      <c r="L28" s="3" t="s">
        <v>95</v>
      </c>
      <c r="M28" s="3"/>
      <c r="N28" s="3"/>
      <c r="O28" s="4"/>
      <c r="P28" s="4">
        <f>-'[1]5.ΙΣ 31.12.2011'!H187</f>
        <v>0</v>
      </c>
      <c r="Q28" s="4"/>
      <c r="R28" s="4">
        <v>-13058356.029999999</v>
      </c>
      <c r="S28" s="78"/>
      <c r="T28" s="69"/>
    </row>
    <row r="29" spans="2:22">
      <c r="B29" s="40" t="s">
        <v>94</v>
      </c>
      <c r="C29" s="103"/>
      <c r="D29" s="4"/>
      <c r="E29" s="4"/>
      <c r="F29" s="81">
        <f>+SUM('[1]5.ΙΣ 31.12.2011'!H41:H46)</f>
        <v>15689701.560000001</v>
      </c>
      <c r="G29" s="21"/>
      <c r="H29" s="4"/>
      <c r="I29" s="4"/>
      <c r="J29" s="82">
        <v>15689701.560000001</v>
      </c>
      <c r="K29" s="54"/>
      <c r="L29" s="3"/>
      <c r="M29" s="3"/>
      <c r="N29" s="3"/>
      <c r="O29" s="4"/>
      <c r="P29" s="4"/>
      <c r="Q29" s="4"/>
      <c r="R29" s="4"/>
      <c r="S29" s="78"/>
      <c r="T29" s="69"/>
    </row>
    <row r="30" spans="2:22" ht="13.5" thickBot="1">
      <c r="B30" s="104" t="s">
        <v>75</v>
      </c>
      <c r="C30" s="103"/>
      <c r="D30" s="4"/>
      <c r="E30" s="4"/>
      <c r="F30" s="81">
        <f>-SUM('[1]5.ΙΣ 31.12.2011'!H47:H52)</f>
        <v>11341819.859999999</v>
      </c>
      <c r="G30" s="21"/>
      <c r="H30" s="4"/>
      <c r="I30" s="4"/>
      <c r="J30" s="82">
        <v>6648670.7799999993</v>
      </c>
      <c r="K30" s="54"/>
      <c r="L30" s="3"/>
      <c r="M30" s="3"/>
      <c r="N30" s="3"/>
      <c r="O30" s="4"/>
      <c r="P30" s="99">
        <f>SUM(P26:P29)</f>
        <v>128983.22</v>
      </c>
      <c r="Q30" s="4"/>
      <c r="R30" s="99">
        <f>SUM(R26:R29)</f>
        <v>-12929372.809999999</v>
      </c>
      <c r="S30" s="78"/>
      <c r="T30" s="69"/>
    </row>
    <row r="31" spans="2:22" ht="14.25" thickTop="1" thickBot="1">
      <c r="B31" s="40"/>
      <c r="C31" s="103"/>
      <c r="D31" s="4"/>
      <c r="E31" s="4"/>
      <c r="F31" s="91">
        <f>F29-F30</f>
        <v>4347881.7000000011</v>
      </c>
      <c r="G31" s="21"/>
      <c r="H31" s="4"/>
      <c r="I31" s="4"/>
      <c r="J31" s="36">
        <f>J29-J30</f>
        <v>9041030.7800000012</v>
      </c>
      <c r="K31" s="54"/>
      <c r="L31" s="3"/>
      <c r="M31" s="3"/>
      <c r="N31" s="3"/>
      <c r="O31" s="4"/>
      <c r="P31" s="4"/>
      <c r="Q31" s="4"/>
      <c r="R31" s="4"/>
      <c r="S31" s="78"/>
      <c r="T31" s="69"/>
    </row>
    <row r="32" spans="2:22" ht="12.75" customHeight="1" thickTop="1">
      <c r="B32" s="40"/>
      <c r="C32" s="103"/>
      <c r="D32" s="4"/>
      <c r="E32" s="4"/>
      <c r="F32" s="21"/>
      <c r="G32" s="21"/>
      <c r="H32" s="4"/>
      <c r="I32" s="4"/>
      <c r="J32" s="55"/>
      <c r="K32" s="54"/>
      <c r="L32" s="3"/>
      <c r="M32" s="3"/>
      <c r="N32" s="3"/>
      <c r="O32" s="4"/>
      <c r="P32" s="4"/>
      <c r="Q32" s="4"/>
      <c r="R32" s="4"/>
      <c r="S32" s="78"/>
      <c r="T32" s="69"/>
    </row>
    <row r="33" spans="2:25" hidden="1">
      <c r="B33" s="40"/>
      <c r="C33" s="103"/>
      <c r="D33" s="4"/>
      <c r="E33" s="4"/>
      <c r="F33" s="21"/>
      <c r="G33" s="21"/>
      <c r="H33" s="4"/>
      <c r="I33" s="4"/>
      <c r="J33" s="55"/>
      <c r="K33" s="54"/>
      <c r="L33" s="3"/>
      <c r="M33" s="3"/>
      <c r="N33" s="3"/>
      <c r="O33" s="4"/>
      <c r="P33" s="4"/>
      <c r="Q33" s="4"/>
      <c r="R33" s="4"/>
      <c r="S33" s="78"/>
      <c r="T33" s="69"/>
    </row>
    <row r="34" spans="2:25" ht="13.5" thickBot="1">
      <c r="B34" s="40" t="s">
        <v>93</v>
      </c>
      <c r="C34" s="4"/>
      <c r="D34" s="4"/>
      <c r="E34" s="4"/>
      <c r="F34" s="36">
        <f>+'[1]5.ΙΣ 31.12.2011'!H53+'[1]5.ΙΣ 31.12.2011'!H54</f>
        <v>14062.89</v>
      </c>
      <c r="G34" s="21"/>
      <c r="H34" s="4"/>
      <c r="I34" s="4"/>
      <c r="J34" s="36">
        <v>14062.89</v>
      </c>
      <c r="K34" s="54"/>
      <c r="L34" s="94" t="s">
        <v>92</v>
      </c>
      <c r="M34" s="3"/>
      <c r="N34" s="3"/>
      <c r="O34" s="4"/>
      <c r="P34" s="4"/>
      <c r="Q34" s="4"/>
      <c r="R34" s="4"/>
      <c r="S34" s="78"/>
      <c r="T34" s="69"/>
    </row>
    <row r="35" spans="2:25" ht="13.5" thickTop="1">
      <c r="B35" s="40"/>
      <c r="C35" s="4"/>
      <c r="D35" s="4"/>
      <c r="E35" s="4"/>
      <c r="F35" s="21">
        <f>F34+F31</f>
        <v>4361944.5900000008</v>
      </c>
      <c r="G35" s="21"/>
      <c r="H35" s="4"/>
      <c r="I35" s="4"/>
      <c r="J35" s="55">
        <f>J34+J31</f>
        <v>9055093.6700000018</v>
      </c>
      <c r="K35" s="54"/>
      <c r="L35" s="3"/>
      <c r="M35" s="3"/>
      <c r="N35" s="3"/>
      <c r="O35" s="4"/>
      <c r="P35" s="4"/>
      <c r="Q35" s="4"/>
      <c r="R35" s="4"/>
      <c r="S35" s="78"/>
      <c r="T35" s="69"/>
    </row>
    <row r="36" spans="2:25">
      <c r="B36" s="40"/>
      <c r="C36" s="4"/>
      <c r="D36" s="4"/>
      <c r="E36" s="4"/>
      <c r="F36" s="21"/>
      <c r="G36" s="21"/>
      <c r="H36" s="4"/>
      <c r="I36" s="4"/>
      <c r="J36" s="55"/>
      <c r="K36" s="54"/>
      <c r="L36" s="3" t="s">
        <v>91</v>
      </c>
      <c r="M36" s="3"/>
      <c r="N36" s="3"/>
      <c r="O36" s="4"/>
      <c r="P36" s="4">
        <f>+P94</f>
        <v>-112128399.74000001</v>
      </c>
      <c r="Q36" s="4"/>
      <c r="R36" s="4">
        <f>R94</f>
        <v>-24556500.049999993</v>
      </c>
      <c r="S36" s="78"/>
      <c r="T36" s="69"/>
    </row>
    <row r="37" spans="2:25" ht="13.5" thickBot="1">
      <c r="B37" s="102" t="s">
        <v>90</v>
      </c>
      <c r="C37" s="4"/>
      <c r="D37" s="4"/>
      <c r="E37" s="4"/>
      <c r="F37" s="91">
        <f>+F25+F35</f>
        <v>8739498.0800000001</v>
      </c>
      <c r="G37" s="21"/>
      <c r="H37" s="4"/>
      <c r="I37" s="4"/>
      <c r="J37" s="36">
        <f>+J25+J35</f>
        <v>23035525.530000001</v>
      </c>
      <c r="K37" s="54"/>
      <c r="L37" s="3"/>
      <c r="M37" s="3"/>
      <c r="N37" s="3"/>
      <c r="O37" s="4"/>
      <c r="P37" s="4"/>
      <c r="Q37" s="4"/>
      <c r="R37" s="4"/>
      <c r="S37" s="78"/>
      <c r="T37" s="69"/>
    </row>
    <row r="38" spans="2:25" ht="14.25" thickTop="1" thickBot="1">
      <c r="B38" s="40"/>
      <c r="C38" s="4"/>
      <c r="D38" s="4"/>
      <c r="E38" s="4"/>
      <c r="F38" s="21"/>
      <c r="G38" s="21"/>
      <c r="H38" s="4"/>
      <c r="I38" s="4"/>
      <c r="J38" s="55"/>
      <c r="K38" s="54"/>
      <c r="L38" s="3"/>
      <c r="M38" s="3"/>
      <c r="N38" s="3"/>
      <c r="O38" s="4"/>
      <c r="P38" s="99">
        <f>SUM(P35:P37)</f>
        <v>-112128399.74000001</v>
      </c>
      <c r="Q38" s="4"/>
      <c r="R38" s="99">
        <f>SUM(R35:R37)</f>
        <v>-24556500.049999993</v>
      </c>
      <c r="S38" s="78"/>
    </row>
    <row r="39" spans="2:25" ht="13.5" thickTop="1">
      <c r="B39" s="40"/>
      <c r="C39" s="4"/>
      <c r="D39" s="4"/>
      <c r="E39" s="4"/>
      <c r="F39" s="4"/>
      <c r="G39" s="4"/>
      <c r="H39" s="4"/>
      <c r="I39" s="4"/>
      <c r="J39" s="41"/>
      <c r="K39" s="54"/>
      <c r="L39" s="3"/>
      <c r="M39" s="3"/>
      <c r="N39" s="3"/>
      <c r="O39" s="4"/>
      <c r="P39" s="4"/>
      <c r="Q39" s="4"/>
      <c r="R39" s="4"/>
      <c r="S39" s="78"/>
    </row>
    <row r="40" spans="2:25">
      <c r="B40" s="37" t="s">
        <v>89</v>
      </c>
      <c r="C40" s="23"/>
      <c r="D40" s="4"/>
      <c r="E40" s="4"/>
      <c r="F40" s="4"/>
      <c r="G40" s="4"/>
      <c r="H40" s="4"/>
      <c r="I40" s="4"/>
      <c r="J40" s="41"/>
      <c r="K40" s="54"/>
      <c r="L40" s="3"/>
      <c r="M40" s="3"/>
      <c r="N40" s="3"/>
      <c r="O40" s="4"/>
      <c r="P40" s="4"/>
      <c r="Q40" s="4"/>
      <c r="R40" s="4"/>
      <c r="S40" s="78"/>
    </row>
    <row r="41" spans="2:25" ht="13.5" thickBot="1">
      <c r="B41" s="40" t="s">
        <v>88</v>
      </c>
      <c r="C41" s="4"/>
      <c r="D41" s="4"/>
      <c r="E41" s="4"/>
      <c r="F41" s="4"/>
      <c r="G41" s="4"/>
      <c r="H41" s="4"/>
      <c r="I41" s="4"/>
      <c r="J41" s="41"/>
      <c r="K41" s="54"/>
      <c r="L41" s="47" t="s">
        <v>87</v>
      </c>
      <c r="M41" s="3"/>
      <c r="N41" s="3"/>
      <c r="O41" s="4"/>
      <c r="P41" s="101">
        <f>+P13+P19+P30+P38</f>
        <v>136569963.44</v>
      </c>
      <c r="Q41" s="43"/>
      <c r="R41" s="101">
        <f>+R13+R19+R30+R38</f>
        <v>211096424.76000002</v>
      </c>
      <c r="S41" s="78"/>
    </row>
    <row r="42" spans="2:25" ht="13.5" thickTop="1">
      <c r="B42" s="40" t="s">
        <v>86</v>
      </c>
      <c r="C42" s="4"/>
      <c r="D42" s="4"/>
      <c r="E42" s="4">
        <f>+SUM('[1]5.ΙΣ 31.12.2011'!H55:H67)</f>
        <v>4023230.8100000052</v>
      </c>
      <c r="F42" s="4"/>
      <c r="G42" s="4"/>
      <c r="H42" s="4"/>
      <c r="I42" s="4">
        <v>3546131.1899999972</v>
      </c>
      <c r="J42" s="41"/>
      <c r="K42" s="54"/>
      <c r="L42" s="11"/>
      <c r="M42" s="11"/>
      <c r="N42" s="3"/>
      <c r="O42" s="3"/>
      <c r="P42" s="3"/>
      <c r="Q42" s="3"/>
      <c r="R42" s="3"/>
      <c r="S42" s="18"/>
    </row>
    <row r="43" spans="2:25">
      <c r="B43" s="40" t="s">
        <v>85</v>
      </c>
      <c r="C43" s="4"/>
      <c r="D43" s="4"/>
      <c r="E43" s="39">
        <f>-'[1]5.ΙΣ 31.12.2011'!H192-97.2</f>
        <v>2900000</v>
      </c>
      <c r="F43" s="4">
        <f>E42-E43</f>
        <v>1123230.8100000052</v>
      </c>
      <c r="G43" s="4"/>
      <c r="H43" s="4"/>
      <c r="I43" s="39">
        <v>2900000</v>
      </c>
      <c r="J43" s="41">
        <f>I42-I43</f>
        <v>646131.18999999715</v>
      </c>
      <c r="K43" s="54"/>
      <c r="L43" s="11"/>
      <c r="M43" s="11"/>
      <c r="N43" s="3"/>
      <c r="O43" s="3"/>
      <c r="P43" s="3"/>
      <c r="Q43" s="3"/>
      <c r="R43" s="3"/>
      <c r="S43" s="18"/>
    </row>
    <row r="44" spans="2:25">
      <c r="B44" s="40" t="s">
        <v>84</v>
      </c>
      <c r="C44" s="4"/>
      <c r="D44" s="4"/>
      <c r="E44" s="4"/>
      <c r="F44" s="4">
        <f>+SUM('[1]5.ΙΣ 31.12.2011'!H68:H87)</f>
        <v>444813.98000000004</v>
      </c>
      <c r="G44" s="4"/>
      <c r="H44" s="4"/>
      <c r="I44" s="4"/>
      <c r="J44" s="41">
        <v>514578.68999999989</v>
      </c>
      <c r="K44" s="54"/>
      <c r="L44" s="11"/>
      <c r="M44" s="11"/>
      <c r="N44" s="3"/>
      <c r="O44" s="3"/>
      <c r="P44" s="3"/>
      <c r="Q44" s="3"/>
      <c r="R44" s="3"/>
      <c r="S44" s="18"/>
    </row>
    <row r="45" spans="2:25">
      <c r="B45" s="40" t="s">
        <v>83</v>
      </c>
      <c r="C45" s="4"/>
      <c r="D45" s="4"/>
      <c r="E45" s="4"/>
      <c r="F45" s="4">
        <f>+'[1]5.ΙΣ 31.12.2011'!H163+'[1]5.ΙΣ 31.12.2011'!H164+'[1]5.ΙΣ 31.12.2011'!H166+'[1]5.ΙΣ 31.12.2011'!H169+'[1]5.ΙΣ 31.12.2011'!H170+'[1]5.ΙΣ 31.12.2011'!H174</f>
        <v>29550.730000000003</v>
      </c>
      <c r="G45" s="4"/>
      <c r="H45" s="4"/>
      <c r="I45" s="4"/>
      <c r="J45" s="41">
        <v>20997.95</v>
      </c>
      <c r="K45" s="54"/>
      <c r="L45" s="11"/>
      <c r="M45" s="11"/>
      <c r="N45" s="3"/>
      <c r="O45" s="3"/>
      <c r="P45" s="3"/>
      <c r="Q45" s="3"/>
      <c r="R45" s="3"/>
      <c r="S45" s="18"/>
      <c r="T45" s="69"/>
      <c r="Y45" s="43"/>
    </row>
    <row r="46" spans="2:25">
      <c r="B46" s="40" t="s">
        <v>82</v>
      </c>
      <c r="C46" s="4"/>
      <c r="D46" s="4"/>
      <c r="E46" s="4"/>
      <c r="F46" s="4">
        <f>+SUM('[1]5.ΙΣ 31.12.2011'!H88:H96)</f>
        <v>14236714.040000001</v>
      </c>
      <c r="G46" s="4"/>
      <c r="H46" s="4"/>
      <c r="I46" s="4"/>
      <c r="J46" s="41">
        <v>14804309.34</v>
      </c>
      <c r="K46" s="54"/>
      <c r="L46" s="3"/>
      <c r="M46" s="3"/>
      <c r="N46" s="3"/>
      <c r="O46" s="4"/>
      <c r="P46" s="4"/>
      <c r="Q46" s="4"/>
      <c r="R46" s="4"/>
      <c r="S46" s="78"/>
    </row>
    <row r="47" spans="2:25">
      <c r="B47" s="40"/>
      <c r="C47" s="4"/>
      <c r="D47" s="4"/>
      <c r="E47" s="4"/>
      <c r="F47" s="4"/>
      <c r="G47" s="4"/>
      <c r="H47" s="4"/>
      <c r="I47" s="4"/>
      <c r="J47" s="41"/>
      <c r="K47" s="54"/>
      <c r="L47" s="97" t="s">
        <v>81</v>
      </c>
      <c r="M47" s="3"/>
      <c r="N47" s="3"/>
      <c r="O47" s="4"/>
      <c r="P47" s="43"/>
      <c r="Q47" s="43"/>
      <c r="R47" s="43"/>
      <c r="S47" s="78"/>
    </row>
    <row r="48" spans="2:25">
      <c r="B48" s="40" t="s">
        <v>80</v>
      </c>
      <c r="C48" s="4"/>
      <c r="D48" s="4"/>
      <c r="E48" s="4"/>
      <c r="F48" s="4">
        <f>+SUM('[1]5.ΙΣ 31.12.2011'!H119:H120)</f>
        <v>1493.82</v>
      </c>
      <c r="G48" s="4"/>
      <c r="H48" s="4"/>
      <c r="I48" s="4"/>
      <c r="J48" s="41">
        <v>1493.82</v>
      </c>
      <c r="K48" s="54"/>
      <c r="L48" s="84" t="s">
        <v>79</v>
      </c>
      <c r="M48" s="3"/>
      <c r="N48" s="3"/>
      <c r="O48" s="4"/>
      <c r="P48" s="83">
        <f>-'[1]5.ΙΣ 31.12.2011'!H193+97.2</f>
        <v>1365.95</v>
      </c>
      <c r="Q48" s="43"/>
      <c r="R48" s="83">
        <v>1365.95</v>
      </c>
      <c r="S48" s="78"/>
    </row>
    <row r="49" spans="2:19" ht="13.5" thickBot="1">
      <c r="B49" s="40"/>
      <c r="C49" s="4"/>
      <c r="D49" s="4"/>
      <c r="E49" s="4"/>
      <c r="F49" s="79">
        <f>SUM(F42:F48)</f>
        <v>15835803.380000006</v>
      </c>
      <c r="G49" s="4"/>
      <c r="H49" s="4"/>
      <c r="I49" s="4"/>
      <c r="J49" s="80">
        <f>SUM(J42:J48)</f>
        <v>15987510.989999996</v>
      </c>
      <c r="K49" s="54"/>
      <c r="L49" s="84" t="s">
        <v>78</v>
      </c>
      <c r="M49" s="3"/>
      <c r="N49" s="3"/>
      <c r="O49" s="4"/>
      <c r="P49" s="100">
        <f>-'[1]5.ΙΣ 31.12.2011'!H191-'[1]5.ΙΣ 31.12.2011'!H194-'[1]5.ΙΣ 31.12.2011'!H195</f>
        <v>52272815.259999998</v>
      </c>
      <c r="Q49" s="43"/>
      <c r="R49" s="100">
        <v>2863000</v>
      </c>
      <c r="S49" s="78"/>
    </row>
    <row r="50" spans="2:19" ht="13.5" thickTop="1">
      <c r="B50" s="40"/>
      <c r="C50" s="4"/>
      <c r="D50" s="4"/>
      <c r="E50" s="4"/>
      <c r="F50" s="4"/>
      <c r="G50" s="4"/>
      <c r="H50" s="4"/>
      <c r="I50" s="4"/>
      <c r="J50" s="41"/>
      <c r="K50" s="54"/>
      <c r="L50" s="47"/>
      <c r="M50" s="3"/>
      <c r="N50" s="3"/>
      <c r="O50" s="4"/>
      <c r="P50" s="43">
        <f>SUM(P48:P49)</f>
        <v>52274181.210000001</v>
      </c>
      <c r="Q50" s="43"/>
      <c r="R50" s="43">
        <f>SUM(R48:R49)</f>
        <v>2864365.95</v>
      </c>
      <c r="S50" s="78"/>
    </row>
    <row r="51" spans="2:19">
      <c r="B51" s="40" t="s">
        <v>77</v>
      </c>
      <c r="C51" s="4"/>
      <c r="D51" s="4"/>
      <c r="E51" s="4"/>
      <c r="F51" s="4"/>
      <c r="G51" s="4"/>
      <c r="H51" s="4"/>
      <c r="I51" s="4"/>
      <c r="J51" s="41"/>
      <c r="K51" s="54"/>
      <c r="L51" s="3" t="s">
        <v>10</v>
      </c>
      <c r="M51" s="3"/>
      <c r="N51" s="3"/>
      <c r="O51" s="4"/>
      <c r="P51" s="4" t="s">
        <v>10</v>
      </c>
      <c r="Q51" s="4"/>
      <c r="R51" s="4" t="s">
        <v>10</v>
      </c>
      <c r="S51" s="78"/>
    </row>
    <row r="52" spans="2:19">
      <c r="B52" s="40" t="s">
        <v>76</v>
      </c>
      <c r="C52" s="4"/>
      <c r="D52" s="4"/>
      <c r="E52" s="4"/>
      <c r="F52" s="4">
        <f>+SUM('[1]5.ΙΣ 31.12.2011'!H97:H108)</f>
        <v>186001097.12</v>
      </c>
      <c r="G52" s="4"/>
      <c r="H52" s="4"/>
      <c r="I52" s="4"/>
      <c r="J52" s="41">
        <v>186010795.75</v>
      </c>
      <c r="K52" s="54"/>
      <c r="L52" s="3"/>
      <c r="M52" s="3"/>
      <c r="N52" s="3"/>
      <c r="O52" s="4"/>
      <c r="P52" s="4"/>
      <c r="Q52" s="4"/>
      <c r="R52" s="4"/>
      <c r="S52" s="78"/>
    </row>
    <row r="53" spans="2:19">
      <c r="B53" s="40" t="s">
        <v>75</v>
      </c>
      <c r="C53" s="4"/>
      <c r="D53" s="4"/>
      <c r="E53" s="4"/>
      <c r="F53" s="4">
        <f>-SUM('[1]5.ΙΣ 31.12.2011'!H109:H118)</f>
        <v>37689745.829999998</v>
      </c>
      <c r="G53" s="4"/>
      <c r="H53" s="4"/>
      <c r="I53" s="4"/>
      <c r="J53" s="41">
        <v>26260992.93</v>
      </c>
      <c r="K53" s="54"/>
      <c r="L53" s="3" t="s">
        <v>10</v>
      </c>
      <c r="M53" s="3"/>
      <c r="N53" s="3"/>
      <c r="O53" s="4"/>
      <c r="P53" s="4" t="s">
        <v>10</v>
      </c>
      <c r="Q53" s="4"/>
      <c r="R53" s="4" t="s">
        <v>10</v>
      </c>
      <c r="S53" s="78"/>
    </row>
    <row r="54" spans="2:19" ht="13.5" thickBot="1">
      <c r="B54" s="40"/>
      <c r="C54" s="4"/>
      <c r="D54" s="4"/>
      <c r="E54" s="4"/>
      <c r="F54" s="99">
        <f>+F52-F53</f>
        <v>148311351.29000002</v>
      </c>
      <c r="G54" s="4"/>
      <c r="H54" s="4"/>
      <c r="I54" s="4"/>
      <c r="J54" s="98">
        <f>+J52-J53</f>
        <v>159749802.81999999</v>
      </c>
      <c r="K54" s="54"/>
      <c r="L54" s="97" t="s">
        <v>74</v>
      </c>
      <c r="M54" s="51"/>
      <c r="N54" s="3"/>
      <c r="O54" s="4"/>
      <c r="P54" s="4"/>
      <c r="Q54" s="4"/>
      <c r="R54" s="4"/>
      <c r="S54" s="78"/>
    </row>
    <row r="55" spans="2:19" ht="13.5" thickTop="1">
      <c r="B55" s="40"/>
      <c r="C55" s="4"/>
      <c r="D55" s="4"/>
      <c r="E55" s="4"/>
      <c r="F55" s="4"/>
      <c r="G55" s="4"/>
      <c r="H55" s="4"/>
      <c r="I55" s="4"/>
      <c r="J55" s="41"/>
      <c r="K55" s="54"/>
      <c r="L55" s="3" t="s">
        <v>73</v>
      </c>
      <c r="M55" s="3"/>
      <c r="N55" s="3"/>
      <c r="O55" s="4"/>
      <c r="P55" s="4"/>
      <c r="Q55" s="4"/>
      <c r="R55" s="4"/>
      <c r="S55" s="78"/>
    </row>
    <row r="56" spans="2:19">
      <c r="B56" s="40"/>
      <c r="C56" s="4"/>
      <c r="D56" s="4"/>
      <c r="E56" s="4"/>
      <c r="F56" s="4"/>
      <c r="G56" s="4"/>
      <c r="H56" s="4"/>
      <c r="I56" s="4"/>
      <c r="J56" s="41"/>
      <c r="K56" s="54"/>
      <c r="L56" s="3" t="s">
        <v>72</v>
      </c>
      <c r="M56" s="3"/>
      <c r="N56" s="3"/>
      <c r="O56" s="4"/>
      <c r="P56" s="4">
        <f>-SUM('[1]5.ΙΣ 31.12.2011'!H222:H234)</f>
        <v>3817905.77</v>
      </c>
      <c r="Q56" s="4"/>
      <c r="R56" s="4">
        <v>3683322.9500000007</v>
      </c>
      <c r="S56" s="78"/>
    </row>
    <row r="57" spans="2:19" ht="13.5" thickBot="1">
      <c r="B57" s="40"/>
      <c r="C57" s="4"/>
      <c r="D57" s="4"/>
      <c r="E57" s="4"/>
      <c r="F57" s="79">
        <f>+F54</f>
        <v>148311351.29000002</v>
      </c>
      <c r="G57" s="4"/>
      <c r="H57" s="4"/>
      <c r="I57" s="4"/>
      <c r="J57" s="80">
        <f>+J54</f>
        <v>159749802.81999999</v>
      </c>
      <c r="K57" s="54"/>
      <c r="L57" s="3" t="s">
        <v>71</v>
      </c>
      <c r="M57" s="3"/>
      <c r="N57" s="3"/>
      <c r="O57" s="4"/>
      <c r="P57" s="4">
        <f>-SUM('[1]5.ΙΣ 31.12.2011'!H235:H242)</f>
        <v>3282043.51</v>
      </c>
      <c r="Q57" s="4"/>
      <c r="R57" s="4">
        <v>2927457.1999999997</v>
      </c>
      <c r="S57" s="78"/>
    </row>
    <row r="58" spans="2:19" ht="13.5" thickTop="1">
      <c r="B58" s="40"/>
      <c r="C58" s="4"/>
      <c r="D58" s="4"/>
      <c r="E58" s="4"/>
      <c r="F58" s="4"/>
      <c r="G58" s="3"/>
      <c r="H58" s="4"/>
      <c r="I58" s="4"/>
      <c r="J58" s="41"/>
      <c r="K58" s="54"/>
      <c r="L58" s="3" t="s">
        <v>70</v>
      </c>
      <c r="M58" s="3"/>
      <c r="N58" s="3"/>
      <c r="O58" s="4"/>
      <c r="P58" s="4">
        <f>-SUM('[1]5.ΙΣ 31.12.2011'!H196:H218)-SUM('[1]5.ΙΣ 31.12.2011'!H220:H221)-'[1]5.ΙΣ 31.12.2011'!H183-'[1]5.ΙΣ 31.12.2011'!H161-'[1]5.ΙΣ 31.12.2011'!H162-'[1]5.ΙΣ 31.12.2011'!H165-'[1]5.ΙΣ 31.12.2011'!H167-'[1]5.ΙΣ 31.12.2011'!H168-'[1]5.ΙΣ 31.12.2011'!H171-'[1]5.ΙΣ 31.12.2011'!H172-'[1]5.ΙΣ 31.12.2011'!H173-'[1]5.ΙΣ 31.12.2011'!H175-'[1]5.ΙΣ 31.12.2011'!H176-'[1]5.ΙΣ 31.12.2011'!H177</f>
        <v>21799951.670000013</v>
      </c>
      <c r="Q58" s="4"/>
      <c r="R58" s="4">
        <v>20744065.00999999</v>
      </c>
      <c r="S58" s="78"/>
    </row>
    <row r="59" spans="2:19">
      <c r="B59" s="40" t="s">
        <v>69</v>
      </c>
      <c r="C59" s="4"/>
      <c r="D59" s="4"/>
      <c r="E59" s="4"/>
      <c r="F59" s="4" t="s">
        <v>10</v>
      </c>
      <c r="G59" s="4"/>
      <c r="H59" s="4"/>
      <c r="I59" s="4"/>
      <c r="J59" s="41" t="s">
        <v>10</v>
      </c>
      <c r="K59" s="54"/>
      <c r="L59" s="96" t="s">
        <v>68</v>
      </c>
      <c r="M59" s="96"/>
      <c r="N59" s="96"/>
      <c r="O59" s="95"/>
      <c r="P59" s="81">
        <f>-'[1]5.ΙΣ 31.12.2011'!H219</f>
        <v>32744876.309999999</v>
      </c>
      <c r="Q59" s="43"/>
      <c r="R59" s="83">
        <v>32744876.309999999</v>
      </c>
      <c r="S59" s="78"/>
    </row>
    <row r="60" spans="2:19" ht="13.5" thickBot="1">
      <c r="B60" s="40" t="s">
        <v>67</v>
      </c>
      <c r="C60" s="4"/>
      <c r="D60" s="4"/>
      <c r="E60" s="4"/>
      <c r="F60" s="4">
        <f>+SUM('[1]5.ΙΣ 31.12.2011'!H178:H182)</f>
        <v>66699321.190000013</v>
      </c>
      <c r="G60" s="4"/>
      <c r="H60" s="4"/>
      <c r="I60" s="4"/>
      <c r="J60" s="41">
        <v>64716249.159999996</v>
      </c>
      <c r="K60" s="54"/>
      <c r="L60" s="86" t="s">
        <v>66</v>
      </c>
      <c r="M60" s="3"/>
      <c r="N60" s="3"/>
      <c r="O60" s="4"/>
      <c r="P60" s="79">
        <f>SUM(P56:P59)</f>
        <v>61644777.260000005</v>
      </c>
      <c r="Q60" s="43"/>
      <c r="R60" s="79">
        <f>SUM(R56:R59)</f>
        <v>60099721.469999984</v>
      </c>
      <c r="S60" s="78"/>
    </row>
    <row r="61" spans="2:19" ht="13.5" thickTop="1">
      <c r="B61" s="40"/>
      <c r="C61" s="4"/>
      <c r="D61" s="4"/>
      <c r="E61" s="4"/>
      <c r="F61" s="39"/>
      <c r="G61" s="4"/>
      <c r="H61" s="4"/>
      <c r="I61" s="4"/>
      <c r="J61" s="38"/>
      <c r="K61" s="54"/>
      <c r="L61" s="3" t="s">
        <v>10</v>
      </c>
      <c r="M61" s="3"/>
      <c r="N61" s="3"/>
      <c r="O61" s="4"/>
      <c r="P61" s="4" t="s">
        <v>10</v>
      </c>
      <c r="Q61" s="4"/>
      <c r="R61" s="4" t="s">
        <v>10</v>
      </c>
      <c r="S61" s="18" t="s">
        <v>10</v>
      </c>
    </row>
    <row r="62" spans="2:19" ht="13.5" thickBot="1">
      <c r="B62" s="40" t="s">
        <v>10</v>
      </c>
      <c r="C62" s="4"/>
      <c r="D62" s="4"/>
      <c r="E62" s="4"/>
      <c r="F62" s="79">
        <f>+F60+F61</f>
        <v>66699321.190000013</v>
      </c>
      <c r="G62" s="4"/>
      <c r="H62" s="4"/>
      <c r="I62" s="4"/>
      <c r="J62" s="80">
        <f>+J60+J61</f>
        <v>64716249.159999996</v>
      </c>
      <c r="K62" s="54"/>
      <c r="L62" s="3"/>
      <c r="M62" s="3"/>
      <c r="N62" s="3"/>
      <c r="O62" s="4"/>
      <c r="P62" s="21" t="s">
        <v>10</v>
      </c>
      <c r="Q62" s="21"/>
      <c r="R62" s="21" t="s">
        <v>10</v>
      </c>
      <c r="S62" s="18"/>
    </row>
    <row r="63" spans="2:19" ht="13.5" thickTop="1">
      <c r="B63" s="40"/>
      <c r="C63" s="4"/>
      <c r="D63" s="4"/>
      <c r="E63" s="4"/>
      <c r="F63" s="4" t="s">
        <v>10</v>
      </c>
      <c r="G63" s="4"/>
      <c r="H63" s="4"/>
      <c r="I63" s="4"/>
      <c r="J63" s="41" t="s">
        <v>10</v>
      </c>
      <c r="K63" s="54"/>
      <c r="L63" s="94" t="s">
        <v>65</v>
      </c>
      <c r="M63" s="86"/>
      <c r="N63" s="3"/>
      <c r="O63" s="4"/>
      <c r="P63" s="4"/>
      <c r="Q63" s="4"/>
      <c r="R63" s="4"/>
      <c r="S63" s="18"/>
    </row>
    <row r="64" spans="2:19" ht="13.5" thickBot="1">
      <c r="B64" s="40" t="s">
        <v>64</v>
      </c>
      <c r="C64" s="4"/>
      <c r="D64" s="4"/>
      <c r="E64" s="4"/>
      <c r="F64" s="93">
        <f>+F49+F57+F62</f>
        <v>230846475.86000001</v>
      </c>
      <c r="G64" s="21"/>
      <c r="H64" s="4"/>
      <c r="I64" s="4"/>
      <c r="J64" s="92">
        <f>+J49+J57+J62</f>
        <v>240453562.97</v>
      </c>
      <c r="K64" s="54"/>
      <c r="L64" s="3" t="s">
        <v>63</v>
      </c>
      <c r="M64" s="3"/>
      <c r="N64" s="3"/>
      <c r="O64" s="4"/>
      <c r="P64" s="4">
        <f>-'[1]5.ΙΣ 31.12.2011'!H243</f>
        <v>-3972.53</v>
      </c>
      <c r="Q64" s="4"/>
      <c r="R64" s="4">
        <v>-3972.53</v>
      </c>
      <c r="S64" s="78"/>
    </row>
    <row r="65" spans="2:19" ht="13.5" thickTop="1">
      <c r="B65" s="40"/>
      <c r="C65" s="4"/>
      <c r="D65" s="4"/>
      <c r="E65" s="4"/>
      <c r="F65" s="21" t="s">
        <v>10</v>
      </c>
      <c r="G65" s="21"/>
      <c r="H65" s="4"/>
      <c r="I65" s="4"/>
      <c r="J65" s="55" t="s">
        <v>10</v>
      </c>
      <c r="K65" s="54"/>
      <c r="L65" s="3" t="s">
        <v>62</v>
      </c>
      <c r="M65" s="3"/>
      <c r="N65" s="3"/>
      <c r="O65" s="4"/>
      <c r="P65" s="4">
        <f>-'[1]5.ΙΣ 31.12.2011'!H244</f>
        <v>4650502.0499999989</v>
      </c>
      <c r="Q65" s="45"/>
      <c r="R65" s="4">
        <v>2031316.3000000003</v>
      </c>
      <c r="S65" s="78"/>
    </row>
    <row r="66" spans="2:19">
      <c r="B66" s="27" t="s">
        <v>61</v>
      </c>
      <c r="C66" s="4"/>
      <c r="D66" s="4"/>
      <c r="E66" s="4"/>
      <c r="F66" s="4"/>
      <c r="G66" s="4"/>
      <c r="H66" s="4"/>
      <c r="I66" s="4"/>
      <c r="J66" s="41"/>
      <c r="K66" s="54"/>
      <c r="L66" s="3" t="s">
        <v>58</v>
      </c>
      <c r="M66" s="3"/>
      <c r="N66" s="3"/>
      <c r="O66" s="4"/>
      <c r="P66" s="45">
        <f>-SUM('[1]5.ΙΣ 31.12.2011'!H245:H272)</f>
        <v>-4584.6900000000014</v>
      </c>
      <c r="Q66" s="45"/>
      <c r="R66" s="45">
        <v>-4584.6900000000014</v>
      </c>
      <c r="S66" s="78"/>
    </row>
    <row r="67" spans="2:19" ht="13.5" thickBot="1">
      <c r="B67" s="40" t="s">
        <v>60</v>
      </c>
      <c r="C67" s="43"/>
      <c r="D67" s="4"/>
      <c r="E67" s="4"/>
      <c r="F67" s="4">
        <f>+'[1]5.ΙΣ 31.12.2011'!H121</f>
        <v>3014324.37</v>
      </c>
      <c r="G67" s="4"/>
      <c r="H67" s="4"/>
      <c r="I67" s="4"/>
      <c r="J67" s="41">
        <v>2727819.7399999998</v>
      </c>
      <c r="K67" s="54"/>
      <c r="L67" s="3"/>
      <c r="M67" s="3"/>
      <c r="N67" s="3"/>
      <c r="O67" s="4"/>
      <c r="P67" s="91">
        <f>SUM(P64:P66)</f>
        <v>4641944.8299999982</v>
      </c>
      <c r="Q67" s="21"/>
      <c r="R67" s="91">
        <f>SUM(R64:R66)</f>
        <v>2022759.0800000003</v>
      </c>
      <c r="S67" s="78"/>
    </row>
    <row r="68" spans="2:19" ht="14.25" thickTop="1" thickBot="1">
      <c r="B68" s="40" t="s">
        <v>59</v>
      </c>
      <c r="C68" s="43"/>
      <c r="D68" s="4"/>
      <c r="E68" s="4"/>
      <c r="F68" s="4">
        <f>+'[1]5.ΙΣ 31.12.2011'!H122+'[1]5.ΙΣ 31.12.2011'!H123</f>
        <v>12525181.74</v>
      </c>
      <c r="G68" s="4"/>
      <c r="H68" s="4"/>
      <c r="I68" s="4"/>
      <c r="J68" s="41">
        <v>9860976.3300000001</v>
      </c>
      <c r="K68" s="90"/>
      <c r="L68" s="3"/>
      <c r="M68" s="3"/>
      <c r="N68" s="3"/>
      <c r="O68" s="4"/>
      <c r="P68" s="21"/>
      <c r="Q68" s="21"/>
      <c r="R68" s="21"/>
      <c r="S68" s="78"/>
    </row>
    <row r="69" spans="2:19">
      <c r="B69" s="40" t="s">
        <v>58</v>
      </c>
      <c r="C69" s="43"/>
      <c r="D69" s="4"/>
      <c r="E69" s="4"/>
      <c r="F69" s="4">
        <f>+SUM('[1]5.ΙΣ 31.12.2011'!H124:H160)</f>
        <v>5386.6900000000096</v>
      </c>
      <c r="G69" s="4"/>
      <c r="H69" s="4"/>
      <c r="I69" s="4"/>
      <c r="J69" s="41">
        <v>5386.6900000000096</v>
      </c>
      <c r="K69" s="89"/>
      <c r="L69" s="3"/>
      <c r="M69" s="3"/>
      <c r="N69" s="3"/>
      <c r="O69" s="4"/>
      <c r="P69" s="21"/>
      <c r="Q69" s="21"/>
      <c r="R69" s="21"/>
      <c r="S69" s="78"/>
    </row>
    <row r="70" spans="2:19" ht="13.5" thickBot="1">
      <c r="B70" s="40"/>
      <c r="C70" s="43"/>
      <c r="D70" s="4"/>
      <c r="E70" s="4"/>
      <c r="F70" s="88">
        <f>SUM(F67:F69)</f>
        <v>15544892.799999999</v>
      </c>
      <c r="G70" s="21"/>
      <c r="H70" s="4"/>
      <c r="I70" s="4"/>
      <c r="J70" s="36">
        <f>SUM(J67:J69)</f>
        <v>12594182.76</v>
      </c>
      <c r="K70" s="54"/>
      <c r="L70" s="3"/>
      <c r="M70" s="3"/>
      <c r="N70" s="3"/>
      <c r="O70" s="4"/>
      <c r="P70" s="21"/>
      <c r="Q70" s="21"/>
      <c r="R70" s="21"/>
      <c r="S70" s="78"/>
    </row>
    <row r="71" spans="2:19" ht="13.5" thickTop="1">
      <c r="B71" s="40"/>
      <c r="C71" s="43"/>
      <c r="D71" s="4"/>
      <c r="E71" s="4"/>
      <c r="F71" s="4"/>
      <c r="G71" s="4"/>
      <c r="H71" s="4"/>
      <c r="I71" s="4"/>
      <c r="J71" s="41"/>
      <c r="K71" s="54"/>
      <c r="L71" s="51"/>
      <c r="M71" s="3"/>
      <c r="N71" s="3"/>
      <c r="O71" s="4"/>
      <c r="P71" s="21"/>
      <c r="Q71" s="21"/>
      <c r="R71" s="21"/>
      <c r="S71" s="78"/>
    </row>
    <row r="72" spans="2:19">
      <c r="B72" s="40"/>
      <c r="C72" s="43"/>
      <c r="D72" s="4"/>
      <c r="E72" s="4"/>
      <c r="F72" s="4"/>
      <c r="G72" s="4"/>
      <c r="H72" s="4"/>
      <c r="I72" s="4"/>
      <c r="J72" s="41"/>
      <c r="K72" s="54"/>
      <c r="L72" s="51"/>
      <c r="M72" s="3"/>
      <c r="N72" s="3"/>
      <c r="O72" s="4"/>
      <c r="P72" s="21"/>
      <c r="Q72" s="21"/>
      <c r="R72" s="21"/>
      <c r="S72" s="78"/>
    </row>
    <row r="73" spans="2:19">
      <c r="B73" s="40"/>
      <c r="C73" s="4"/>
      <c r="D73" s="4"/>
      <c r="E73" s="4"/>
      <c r="F73" s="21" t="s">
        <v>10</v>
      </c>
      <c r="G73" s="21"/>
      <c r="H73" s="4"/>
      <c r="I73" s="4"/>
      <c r="J73" s="55" t="s">
        <v>10</v>
      </c>
      <c r="K73" s="54"/>
      <c r="L73" s="51"/>
      <c r="M73" s="3"/>
      <c r="N73" s="3"/>
      <c r="O73" s="4"/>
      <c r="P73" s="21"/>
      <c r="Q73" s="21"/>
      <c r="R73" s="21"/>
      <c r="S73" s="78"/>
    </row>
    <row r="74" spans="2:19" ht="13.5" thickBot="1">
      <c r="B74" s="37" t="s">
        <v>57</v>
      </c>
      <c r="C74" s="4"/>
      <c r="D74" s="4"/>
      <c r="E74" s="4"/>
      <c r="F74" s="15">
        <f>+F13+F37+F64+F70</f>
        <v>255130866.74000004</v>
      </c>
      <c r="G74" s="21"/>
      <c r="H74" s="4"/>
      <c r="I74" s="4"/>
      <c r="J74" s="35">
        <f>+J13+J37+J64+J70</f>
        <v>276083271.25999999</v>
      </c>
      <c r="K74" s="54"/>
      <c r="L74" s="51" t="s">
        <v>56</v>
      </c>
      <c r="M74" s="3"/>
      <c r="N74" s="3"/>
      <c r="O74" s="4"/>
      <c r="P74" s="87">
        <f>+P41+P50+P60+P67</f>
        <v>255130866.74000001</v>
      </c>
      <c r="Q74" s="43"/>
      <c r="R74" s="87">
        <f>+R41+R50+R60+R67</f>
        <v>276083271.25999999</v>
      </c>
      <c r="S74" s="78"/>
    </row>
    <row r="75" spans="2:19">
      <c r="B75" s="40"/>
      <c r="C75" s="4"/>
      <c r="D75" s="4"/>
      <c r="E75" s="4"/>
      <c r="F75" s="21"/>
      <c r="G75" s="21"/>
      <c r="H75" s="4"/>
      <c r="I75" s="4"/>
      <c r="J75" s="55"/>
      <c r="K75" s="54"/>
      <c r="L75" s="3" t="s">
        <v>10</v>
      </c>
      <c r="M75" s="3"/>
      <c r="N75" s="3"/>
      <c r="O75" s="4"/>
      <c r="P75" s="4" t="s">
        <v>10</v>
      </c>
      <c r="Q75" s="4"/>
      <c r="R75" s="4" t="s">
        <v>10</v>
      </c>
      <c r="S75" s="78"/>
    </row>
    <row r="76" spans="2:19">
      <c r="B76" s="40"/>
      <c r="C76" s="4"/>
      <c r="D76" s="4"/>
      <c r="E76" s="4"/>
      <c r="F76" s="21"/>
      <c r="G76" s="21"/>
      <c r="H76" s="4"/>
      <c r="I76" s="4"/>
      <c r="J76" s="55"/>
      <c r="K76" s="54"/>
      <c r="L76" s="3"/>
      <c r="M76" s="3"/>
      <c r="N76" s="3"/>
      <c r="O76" s="4"/>
      <c r="P76" s="4"/>
      <c r="Q76" s="4"/>
      <c r="R76" s="4"/>
      <c r="S76" s="78"/>
    </row>
    <row r="77" spans="2:19">
      <c r="B77" s="27" t="s">
        <v>55</v>
      </c>
      <c r="C77" s="4"/>
      <c r="D77" s="4"/>
      <c r="E77" s="4"/>
      <c r="F77" s="21"/>
      <c r="G77" s="21"/>
      <c r="H77" s="4"/>
      <c r="I77" s="4"/>
      <c r="J77" s="55"/>
      <c r="K77" s="54"/>
      <c r="L77" s="86" t="s">
        <v>54</v>
      </c>
      <c r="M77" s="3"/>
      <c r="N77" s="3"/>
      <c r="O77" s="4"/>
      <c r="P77" s="4"/>
      <c r="Q77" s="4"/>
      <c r="R77" s="4"/>
      <c r="S77" s="78"/>
    </row>
    <row r="78" spans="2:19">
      <c r="B78" s="85" t="s">
        <v>53</v>
      </c>
      <c r="C78" s="4"/>
      <c r="D78" s="4"/>
      <c r="E78" s="4"/>
      <c r="F78" s="83">
        <f>+'[2]ΙΣΟΖ-ΝΕΟ-ΝΕΟ-11'!$Q$542+'[2]ΙΣΟΖ-ΝΕΟ-ΝΕΟ-11'!$Q$543</f>
        <v>80538263.519999996</v>
      </c>
      <c r="G78" s="83"/>
      <c r="H78" s="4"/>
      <c r="I78" s="4"/>
      <c r="J78" s="82">
        <v>65468169.999999993</v>
      </c>
      <c r="K78" s="54"/>
      <c r="L78" s="84" t="s">
        <v>52</v>
      </c>
      <c r="M78" s="3"/>
      <c r="N78" s="3"/>
      <c r="O78" s="4"/>
      <c r="P78" s="83">
        <f>+F78</f>
        <v>80538263.519999996</v>
      </c>
      <c r="Q78" s="4"/>
      <c r="R78" s="83">
        <v>65468169.999999993</v>
      </c>
      <c r="S78" s="78"/>
    </row>
    <row r="79" spans="2:19">
      <c r="B79" s="40" t="s">
        <v>51</v>
      </c>
      <c r="C79" s="4"/>
      <c r="D79" s="4"/>
      <c r="E79" s="4"/>
      <c r="F79" s="81">
        <v>20542.919999999998</v>
      </c>
      <c r="G79" s="83"/>
      <c r="H79" s="4"/>
      <c r="I79" s="4"/>
      <c r="J79" s="82">
        <v>20542.919999999998</v>
      </c>
      <c r="K79" s="54"/>
      <c r="L79" s="3" t="s">
        <v>51</v>
      </c>
      <c r="M79" s="3"/>
      <c r="N79" s="3"/>
      <c r="O79" s="4"/>
      <c r="P79" s="81">
        <v>20542.919999999998</v>
      </c>
      <c r="Q79" s="21"/>
      <c r="R79" s="4">
        <v>20542.919999999998</v>
      </c>
      <c r="S79" s="78"/>
    </row>
    <row r="80" spans="2:19" ht="13.5" thickBot="1">
      <c r="B80" s="40"/>
      <c r="C80" s="4"/>
      <c r="D80" s="4"/>
      <c r="E80" s="4"/>
      <c r="F80" s="79">
        <f>SUM(F78:F79)</f>
        <v>80558806.439999998</v>
      </c>
      <c r="G80" s="21"/>
      <c r="H80" s="4"/>
      <c r="I80" s="4"/>
      <c r="J80" s="80">
        <f>SUM(J78:J79)</f>
        <v>65488712.919999994</v>
      </c>
      <c r="K80" s="54"/>
      <c r="L80" s="3"/>
      <c r="M80" s="3"/>
      <c r="N80" s="3"/>
      <c r="O80" s="4"/>
      <c r="P80" s="79">
        <f>SUM(P78:P79)</f>
        <v>80558806.439999998</v>
      </c>
      <c r="Q80" s="21"/>
      <c r="R80" s="79">
        <f>SUM(R78:R79)</f>
        <v>65488712.919999994</v>
      </c>
      <c r="S80" s="78"/>
    </row>
    <row r="81" spans="2:24" ht="14.25" thickTop="1" thickBot="1">
      <c r="B81" s="42" t="s">
        <v>10</v>
      </c>
      <c r="C81" s="4"/>
      <c r="D81" s="4"/>
      <c r="E81" s="4"/>
      <c r="F81" s="21"/>
      <c r="G81" s="21"/>
      <c r="H81" s="21"/>
      <c r="I81" s="21"/>
      <c r="J81" s="55"/>
      <c r="K81" s="54"/>
      <c r="L81" s="3"/>
      <c r="M81" s="3"/>
      <c r="N81" s="3"/>
      <c r="O81" s="4"/>
      <c r="P81" s="43"/>
      <c r="Q81" s="21"/>
      <c r="R81" s="43"/>
      <c r="S81" s="78"/>
      <c r="T81" s="57"/>
      <c r="U81" s="56"/>
      <c r="X81" s="43"/>
    </row>
    <row r="82" spans="2:24" ht="13.5" thickBot="1">
      <c r="B82" s="77" t="s">
        <v>50</v>
      </c>
      <c r="C82" s="76"/>
      <c r="D82" s="76"/>
      <c r="E82" s="76"/>
      <c r="F82" s="76"/>
      <c r="G82" s="76"/>
      <c r="H82" s="76"/>
      <c r="I82" s="76"/>
      <c r="J82" s="76"/>
      <c r="K82" s="76"/>
      <c r="L82" s="76"/>
      <c r="M82" s="76"/>
      <c r="N82" s="76"/>
      <c r="O82" s="76"/>
      <c r="P82" s="76"/>
      <c r="Q82" s="76"/>
      <c r="R82" s="76"/>
      <c r="S82" s="75"/>
      <c r="T82" s="69"/>
    </row>
    <row r="83" spans="2:24" ht="15">
      <c r="B83" s="74" t="s">
        <v>49</v>
      </c>
      <c r="C83" s="73"/>
      <c r="D83" s="73"/>
      <c r="E83" s="73"/>
      <c r="F83" s="73"/>
      <c r="G83" s="73"/>
      <c r="H83" s="73"/>
      <c r="I83" s="73"/>
      <c r="J83" s="72"/>
      <c r="K83" s="54"/>
      <c r="L83" s="71" t="s">
        <v>48</v>
      </c>
      <c r="M83" s="71"/>
      <c r="N83" s="71"/>
      <c r="O83" s="71"/>
      <c r="P83" s="71"/>
      <c r="Q83" s="71"/>
      <c r="R83" s="71"/>
      <c r="S83" s="70"/>
      <c r="T83" s="69"/>
    </row>
    <row r="84" spans="2:24" ht="15.75" thickBot="1">
      <c r="B84" s="68" t="s">
        <v>47</v>
      </c>
      <c r="C84" s="67"/>
      <c r="D84" s="67"/>
      <c r="E84" s="67"/>
      <c r="F84" s="67"/>
      <c r="G84" s="67"/>
      <c r="H84" s="67"/>
      <c r="I84" s="67"/>
      <c r="J84" s="66"/>
      <c r="K84" s="54"/>
      <c r="L84" s="65"/>
      <c r="M84" s="65"/>
      <c r="N84" s="65"/>
      <c r="O84" s="65"/>
      <c r="P84" s="65"/>
      <c r="Q84" s="65"/>
      <c r="R84" s="65"/>
      <c r="S84" s="64"/>
    </row>
    <row r="85" spans="2:24" ht="63.75">
      <c r="B85" s="34"/>
      <c r="C85" s="33"/>
      <c r="D85" s="60"/>
      <c r="E85" s="62" t="s">
        <v>45</v>
      </c>
      <c r="F85" s="61"/>
      <c r="G85" s="60"/>
      <c r="H85" s="63"/>
      <c r="I85" s="62" t="s">
        <v>46</v>
      </c>
      <c r="J85" s="61"/>
      <c r="K85" s="54"/>
      <c r="L85" s="60"/>
      <c r="M85" s="30"/>
      <c r="N85" s="30"/>
      <c r="O85" s="30"/>
      <c r="P85" s="59" t="s">
        <v>45</v>
      </c>
      <c r="Q85" s="59"/>
      <c r="R85" s="59" t="s">
        <v>44</v>
      </c>
      <c r="S85" s="29"/>
    </row>
    <row r="86" spans="2:24">
      <c r="B86" s="37" t="s">
        <v>43</v>
      </c>
      <c r="C86" s="4"/>
      <c r="D86" s="3"/>
      <c r="E86" s="4"/>
      <c r="F86" s="41"/>
      <c r="G86" s="4"/>
      <c r="H86" s="4"/>
      <c r="I86" s="4"/>
      <c r="J86" s="41"/>
      <c r="K86" s="54"/>
      <c r="L86" s="3"/>
      <c r="M86" s="3"/>
      <c r="N86" s="3"/>
      <c r="O86" s="3"/>
      <c r="P86" s="3"/>
      <c r="Q86" s="3"/>
      <c r="R86" s="3"/>
      <c r="S86" s="18"/>
    </row>
    <row r="87" spans="2:24">
      <c r="B87" s="40" t="s">
        <v>42</v>
      </c>
      <c r="C87" s="23"/>
      <c r="D87" s="51"/>
      <c r="E87" s="4"/>
      <c r="F87" s="58">
        <f>+'[1]3.ΜΕΡΙΣΜΟΣ ΣΥΝΤΑΞΗ'!D3</f>
        <v>34815394.720000006</v>
      </c>
      <c r="G87" s="45"/>
      <c r="H87" s="4"/>
      <c r="I87" s="4"/>
      <c r="J87" s="58">
        <v>38994705.120000005</v>
      </c>
      <c r="K87" s="54"/>
      <c r="L87" s="3" t="s">
        <v>41</v>
      </c>
      <c r="M87" s="3"/>
      <c r="N87" s="3"/>
      <c r="O87" s="3"/>
      <c r="P87" s="4">
        <f>+F111</f>
        <v>-87526331.970000014</v>
      </c>
      <c r="Q87" s="4"/>
      <c r="R87" s="4">
        <f>J111</f>
        <v>3287361.0300000086</v>
      </c>
      <c r="S87" s="18"/>
    </row>
    <row r="88" spans="2:24">
      <c r="B88" s="40" t="s">
        <v>40</v>
      </c>
      <c r="C88" s="4"/>
      <c r="D88" s="4"/>
      <c r="E88" s="4"/>
      <c r="F88" s="38">
        <f>-'[1]3.ΜΕΡΙΣΜΟΣ ΣΥΝΤΑΞΗ'!E3</f>
        <v>64904633.270000011</v>
      </c>
      <c r="G88" s="4"/>
      <c r="H88" s="4"/>
      <c r="I88" s="4"/>
      <c r="J88" s="38">
        <v>46568039.369999997</v>
      </c>
      <c r="K88" s="54"/>
      <c r="L88" s="3" t="s">
        <v>39</v>
      </c>
      <c r="M88" s="3"/>
      <c r="N88" s="3"/>
      <c r="O88" s="3"/>
      <c r="P88" s="4">
        <f>-('[1]5.ΙΣ 31.12.2011'!E189+'[1]5.ΙΣ 31.12.2011'!E190)</f>
        <v>-24556500.050000001</v>
      </c>
      <c r="Q88" s="4"/>
      <c r="R88" s="4">
        <v>-27792084.550000001</v>
      </c>
      <c r="S88" s="18"/>
      <c r="T88" s="57"/>
      <c r="U88" s="56"/>
      <c r="X88" s="43"/>
    </row>
    <row r="89" spans="2:24">
      <c r="B89" s="42" t="s">
        <v>38</v>
      </c>
      <c r="C89" s="21"/>
      <c r="D89" s="21"/>
      <c r="E89" s="21"/>
      <c r="F89" s="55">
        <f>+F87-F88</f>
        <v>-30089238.550000004</v>
      </c>
      <c r="G89" s="21"/>
      <c r="H89" s="4"/>
      <c r="I89" s="21"/>
      <c r="J89" s="55">
        <f>+J87-J88</f>
        <v>-7573334.2499999925</v>
      </c>
      <c r="K89" s="54"/>
      <c r="L89" s="3" t="s">
        <v>37</v>
      </c>
      <c r="M89" s="3"/>
      <c r="N89" s="3"/>
      <c r="O89" s="3"/>
      <c r="P89" s="53">
        <f>-'[1]3.ΜΕΡΙΣΜΟΣ ΣΥΝΤΑΞΗ'!R3</f>
        <v>45567.72</v>
      </c>
      <c r="Q89" s="4"/>
      <c r="R89" s="39">
        <v>51776.53</v>
      </c>
      <c r="S89" s="18"/>
    </row>
    <row r="90" spans="2:24">
      <c r="B90" s="40" t="s">
        <v>36</v>
      </c>
      <c r="C90" s="4"/>
      <c r="D90" s="3"/>
      <c r="E90" s="4"/>
      <c r="F90" s="38">
        <f>'[1]3.ΜΕΡΙΣΜΟΣ ΣΥΝΤΑΞΗ'!C106+'[1]3.ΜΕΡΙΣΜΟΣ ΣΥΝΤΑΞΗ'!C105</f>
        <v>270680.90000000002</v>
      </c>
      <c r="G90" s="4"/>
      <c r="H90" s="4"/>
      <c r="I90" s="4"/>
      <c r="J90" s="38">
        <v>278900.33</v>
      </c>
      <c r="K90" s="11"/>
      <c r="L90" s="52" t="s">
        <v>35</v>
      </c>
      <c r="M90" s="51"/>
      <c r="N90" s="51"/>
      <c r="O90" s="3"/>
      <c r="P90" s="43">
        <f>+P87+P88-P89</f>
        <v>-112128399.74000001</v>
      </c>
      <c r="Q90" s="4"/>
      <c r="R90" s="43">
        <f>+R87+R88-R89</f>
        <v>-24556500.049999993</v>
      </c>
      <c r="S90" s="18"/>
    </row>
    <row r="91" spans="2:24" ht="19.5" customHeight="1">
      <c r="B91" s="40" t="s">
        <v>34</v>
      </c>
      <c r="C91" s="4"/>
      <c r="D91" s="3"/>
      <c r="E91" s="4"/>
      <c r="F91" s="38">
        <f>+F89+F90</f>
        <v>-29818557.650000006</v>
      </c>
      <c r="G91" s="4"/>
      <c r="H91" s="4"/>
      <c r="I91" s="4"/>
      <c r="J91" s="38">
        <f>+J89+J90</f>
        <v>-7294433.9199999925</v>
      </c>
      <c r="K91" s="11"/>
      <c r="L91" s="11"/>
      <c r="M91" s="11"/>
      <c r="N91" s="11"/>
      <c r="O91" s="3"/>
      <c r="P91" s="4"/>
      <c r="Q91" s="4"/>
      <c r="R91" s="4"/>
      <c r="S91" s="18"/>
    </row>
    <row r="92" spans="2:24" ht="17.25" customHeight="1">
      <c r="B92" s="40" t="s">
        <v>33</v>
      </c>
      <c r="C92" s="4"/>
      <c r="D92" s="4"/>
      <c r="E92" s="4">
        <f>-'[1]3.ΜΕΡΙΣΜΟΣ ΣΥΝΤΑΞΗ'!G3</f>
        <v>600232.15000000014</v>
      </c>
      <c r="F92" s="41" t="s">
        <v>10</v>
      </c>
      <c r="G92" s="4"/>
      <c r="H92" s="4"/>
      <c r="I92" s="4">
        <v>1037323.9300000002</v>
      </c>
      <c r="J92" s="41" t="s">
        <v>10</v>
      </c>
      <c r="K92" s="11"/>
      <c r="L92" s="50" t="s">
        <v>32</v>
      </c>
      <c r="M92" s="11"/>
      <c r="N92" s="11"/>
      <c r="O92" s="3"/>
      <c r="P92" s="4"/>
      <c r="Q92" s="4"/>
      <c r="R92" s="4"/>
      <c r="S92" s="18"/>
    </row>
    <row r="93" spans="2:24" ht="51" customHeight="1">
      <c r="B93" s="40" t="s">
        <v>31</v>
      </c>
      <c r="C93" s="4"/>
      <c r="D93" s="4"/>
      <c r="E93" s="4" t="s">
        <v>10</v>
      </c>
      <c r="F93" s="38">
        <f>+F91-E92</f>
        <v>-30418789.800000004</v>
      </c>
      <c r="G93" s="4"/>
      <c r="H93" s="4"/>
      <c r="I93" s="4" t="s">
        <v>10</v>
      </c>
      <c r="J93" s="38">
        <f>+J91-I92</f>
        <v>-8331757.8499999922</v>
      </c>
      <c r="K93" s="11"/>
      <c r="L93" s="49"/>
      <c r="M93" s="11"/>
      <c r="N93" s="3"/>
      <c r="O93" s="3"/>
      <c r="P93" s="4"/>
      <c r="Q93" s="4"/>
      <c r="R93" s="4"/>
      <c r="S93" s="18"/>
    </row>
    <row r="94" spans="2:24">
      <c r="B94" s="40" t="s">
        <v>30</v>
      </c>
      <c r="C94" s="4"/>
      <c r="D94" s="4"/>
      <c r="E94" s="4">
        <f>+'[1]3.ΜΕΡΙΣΜΟΣ ΣΥΝΤΑΞΗ'!H3</f>
        <v>12143668.5</v>
      </c>
      <c r="F94" s="41"/>
      <c r="G94" s="4"/>
      <c r="H94" s="4"/>
      <c r="I94" s="4">
        <v>9082379.5800000019</v>
      </c>
      <c r="J94" s="41"/>
      <c r="K94" s="11"/>
      <c r="L94" s="49" t="s">
        <v>29</v>
      </c>
      <c r="M94" s="11"/>
      <c r="N94" s="3"/>
      <c r="O94" s="3"/>
      <c r="P94" s="39">
        <f>+P90</f>
        <v>-112128399.74000001</v>
      </c>
      <c r="Q94" s="4"/>
      <c r="R94" s="39">
        <f>+R90</f>
        <v>-24556500.049999993</v>
      </c>
      <c r="S94" s="18"/>
    </row>
    <row r="95" spans="2:24">
      <c r="B95" s="40" t="s">
        <v>28</v>
      </c>
      <c r="C95" s="4"/>
      <c r="D95" s="4"/>
      <c r="E95" s="4">
        <v>0</v>
      </c>
      <c r="F95" s="41" t="s">
        <v>10</v>
      </c>
      <c r="G95" s="4"/>
      <c r="H95" s="4"/>
      <c r="I95" s="4">
        <v>0</v>
      </c>
      <c r="J95" s="41" t="s">
        <v>10</v>
      </c>
      <c r="K95" s="11"/>
      <c r="L95" s="11"/>
      <c r="M95" s="11"/>
      <c r="N95" s="48"/>
      <c r="O95" s="3"/>
      <c r="P95" s="43">
        <f>+P94</f>
        <v>-112128399.74000001</v>
      </c>
      <c r="Q95" s="4"/>
      <c r="R95" s="43">
        <f>+R94</f>
        <v>-24556500.049999993</v>
      </c>
      <c r="S95" s="18"/>
    </row>
    <row r="96" spans="2:24">
      <c r="B96" s="40" t="s">
        <v>27</v>
      </c>
      <c r="C96" s="4"/>
      <c r="D96" s="4"/>
      <c r="E96" s="4">
        <f>+'[1]3.ΜΕΡΙΣΜΟΣ ΣΥΝΤΑΞΗ'!I3</f>
        <v>2634572.84</v>
      </c>
      <c r="F96" s="41"/>
      <c r="G96" s="4"/>
      <c r="H96" s="4"/>
      <c r="I96" s="4">
        <v>2275415.7599999998</v>
      </c>
      <c r="J96" s="41"/>
      <c r="K96" s="11"/>
      <c r="L96" s="11"/>
      <c r="M96" s="11"/>
      <c r="N96" s="47"/>
      <c r="O96" s="3"/>
      <c r="P96" s="4"/>
      <c r="Q96" s="4"/>
      <c r="R96" s="4"/>
      <c r="S96" s="18"/>
    </row>
    <row r="97" spans="2:19">
      <c r="B97" s="40" t="s">
        <v>26</v>
      </c>
      <c r="C97" s="4"/>
      <c r="D97" s="4"/>
      <c r="E97" s="4">
        <f>-'[1]3.ΜΕΡΙΣΜΟΣ ΣΥΝΤΑΞΗ'!J3</f>
        <v>20083.43</v>
      </c>
      <c r="F97" s="41"/>
      <c r="G97" s="4"/>
      <c r="H97" s="4"/>
      <c r="I97" s="4">
        <v>19835.68</v>
      </c>
      <c r="J97" s="41"/>
      <c r="K97" s="11"/>
      <c r="L97" s="11"/>
      <c r="M97" s="11"/>
      <c r="N97" s="3"/>
      <c r="O97" s="3"/>
      <c r="P97" s="4"/>
      <c r="Q97" s="4"/>
      <c r="R97" s="4"/>
      <c r="S97" s="18"/>
    </row>
    <row r="98" spans="2:19">
      <c r="B98" s="40" t="s">
        <v>25</v>
      </c>
      <c r="C98" s="4"/>
      <c r="D98" s="4"/>
      <c r="E98" s="39">
        <f>-'[1]3.ΜΕΡΙΣΜΟΣ ΣΥΝΤΑΞΗ'!K3</f>
        <v>266064.75999999995</v>
      </c>
      <c r="F98" s="38">
        <f>+E94+E95+E96-E97-E98</f>
        <v>14492093.15</v>
      </c>
      <c r="G98" s="4"/>
      <c r="H98" s="4"/>
      <c r="I98" s="39">
        <v>188018.3</v>
      </c>
      <c r="J98" s="38">
        <f>+I94+I95+I96-I97-I98</f>
        <v>11149941.360000001</v>
      </c>
      <c r="K98" s="11"/>
      <c r="L98" s="11"/>
      <c r="M98" s="11"/>
      <c r="N98" s="3"/>
      <c r="O98" s="3"/>
      <c r="P98" s="3"/>
      <c r="Q98" s="3"/>
      <c r="R98" s="3"/>
      <c r="S98" s="18"/>
    </row>
    <row r="99" spans="2:19" ht="13.5" thickBot="1">
      <c r="B99" s="37" t="s">
        <v>24</v>
      </c>
      <c r="C99" s="4"/>
      <c r="D99" s="4"/>
      <c r="E99" s="4" t="s">
        <v>10</v>
      </c>
      <c r="F99" s="36">
        <f>+F93+F98</f>
        <v>-15926696.650000004</v>
      </c>
      <c r="G99" s="21"/>
      <c r="H99" s="4"/>
      <c r="I99" s="4" t="s">
        <v>10</v>
      </c>
      <c r="J99" s="36">
        <f>+J93+J98</f>
        <v>2818183.5100000091</v>
      </c>
      <c r="K99" s="11"/>
      <c r="L99" s="11"/>
      <c r="M99" s="11"/>
      <c r="N99" s="3"/>
      <c r="O99" s="3"/>
      <c r="P99" s="3"/>
      <c r="Q99" s="3"/>
      <c r="R99" s="3"/>
      <c r="S99" s="18"/>
    </row>
    <row r="100" spans="2:19" ht="13.5" thickTop="1">
      <c r="B100" s="27" t="s">
        <v>23</v>
      </c>
      <c r="C100" s="23"/>
      <c r="D100" s="23"/>
      <c r="E100" s="23"/>
      <c r="F100" s="44" t="s">
        <v>10</v>
      </c>
      <c r="G100" s="23"/>
      <c r="H100" s="4"/>
      <c r="I100" s="23"/>
      <c r="J100" s="44" t="s">
        <v>10</v>
      </c>
      <c r="K100" s="11"/>
      <c r="L100" s="11"/>
      <c r="M100" s="4"/>
      <c r="N100" s="3"/>
      <c r="O100" s="3"/>
      <c r="P100" s="3"/>
      <c r="Q100" s="3"/>
      <c r="R100" s="3"/>
      <c r="S100" s="18"/>
    </row>
    <row r="101" spans="2:19">
      <c r="B101" s="46" t="s">
        <v>22</v>
      </c>
      <c r="C101" s="23"/>
      <c r="D101" s="23"/>
      <c r="E101" s="45">
        <f>+'[1]3.ΜΕΡΙΣΜΟΣ ΣΥΝΤΑΞΗ'!M3</f>
        <v>2150.0100000000002</v>
      </c>
      <c r="F101" s="44"/>
      <c r="G101" s="23"/>
      <c r="H101" s="4"/>
      <c r="I101" s="45">
        <v>0.03</v>
      </c>
      <c r="J101" s="44"/>
      <c r="K101" s="11"/>
      <c r="L101" s="11"/>
      <c r="M101" s="4"/>
      <c r="N101" s="3"/>
      <c r="O101" s="3"/>
      <c r="P101" s="3"/>
      <c r="Q101" s="3"/>
      <c r="R101" s="3"/>
      <c r="S101" s="18"/>
    </row>
    <row r="102" spans="2:19">
      <c r="B102" s="40" t="s">
        <v>21</v>
      </c>
      <c r="C102" s="43"/>
      <c r="D102" s="4" t="s">
        <v>20</v>
      </c>
      <c r="E102" s="4">
        <f>+'[1]3.ΜΕΡΙΣΜΟΣ ΣΥΝΤΑΞΗ'!N3</f>
        <v>2984470.5</v>
      </c>
      <c r="F102" s="41" t="s">
        <v>10</v>
      </c>
      <c r="G102" s="4"/>
      <c r="H102" s="4"/>
      <c r="I102" s="4">
        <v>5705632.1099999994</v>
      </c>
      <c r="J102" s="41" t="s">
        <v>10</v>
      </c>
      <c r="K102" s="11"/>
      <c r="L102" s="11"/>
      <c r="M102" s="11"/>
      <c r="N102" s="3"/>
      <c r="O102" s="3"/>
      <c r="P102" s="3"/>
      <c r="Q102" s="3"/>
      <c r="R102" s="3"/>
      <c r="S102" s="18"/>
    </row>
    <row r="103" spans="2:19">
      <c r="B103" s="40" t="s">
        <v>19</v>
      </c>
      <c r="C103" s="43"/>
      <c r="D103" s="4"/>
      <c r="E103" s="4">
        <f>+'[1]3.ΜΕΡΙΣΜΟΣ ΣΥΝΤΑΞΗ'!O3</f>
        <v>654990.73</v>
      </c>
      <c r="F103" s="41"/>
      <c r="G103" s="4"/>
      <c r="H103" s="4"/>
      <c r="I103" s="4"/>
      <c r="J103" s="41"/>
      <c r="K103" s="11"/>
      <c r="L103" s="11"/>
      <c r="M103" s="11"/>
      <c r="N103" s="3"/>
      <c r="O103" s="3"/>
      <c r="P103" s="3"/>
      <c r="Q103" s="3"/>
      <c r="R103" s="3"/>
      <c r="S103" s="18"/>
    </row>
    <row r="104" spans="2:19">
      <c r="B104" s="40" t="s">
        <v>18</v>
      </c>
      <c r="C104" s="43"/>
      <c r="D104" s="4"/>
      <c r="E104" s="4">
        <f>-'[1]3.ΜΕΡΙΣΜΟΣ ΣΥΝΤΑΞΗ'!L3</f>
        <v>9463201.8699999992</v>
      </c>
      <c r="F104" s="41"/>
      <c r="G104" s="4"/>
      <c r="H104" s="4"/>
      <c r="I104" s="4">
        <v>2261.37</v>
      </c>
      <c r="J104" s="41"/>
      <c r="K104" s="11"/>
      <c r="L104" s="11"/>
      <c r="M104" s="11"/>
      <c r="N104" s="3"/>
      <c r="O104" s="3"/>
      <c r="P104" s="3"/>
      <c r="Q104" s="3"/>
      <c r="R104" s="3"/>
      <c r="S104" s="18"/>
    </row>
    <row r="105" spans="2:19">
      <c r="B105" s="40" t="s">
        <v>17</v>
      </c>
      <c r="C105" s="4"/>
      <c r="D105" s="4"/>
      <c r="E105" s="4">
        <f>-'[1]3.ΜΕΡΙΣΜΟΣ ΣΥΝΤΑΞΗ'!P3</f>
        <v>15713238.700000001</v>
      </c>
      <c r="F105" s="41"/>
      <c r="G105" s="4"/>
      <c r="H105" s="4"/>
      <c r="I105" s="4">
        <v>3834193.25</v>
      </c>
      <c r="J105" s="41"/>
      <c r="K105" s="11"/>
      <c r="L105" s="11"/>
      <c r="M105" s="11"/>
      <c r="N105" s="3"/>
      <c r="O105" s="3"/>
      <c r="P105" s="3"/>
      <c r="Q105" s="3"/>
      <c r="R105" s="3"/>
      <c r="S105" s="18"/>
    </row>
    <row r="106" spans="2:19">
      <c r="B106" s="40" t="s">
        <v>16</v>
      </c>
      <c r="C106" s="4"/>
      <c r="D106" s="4"/>
      <c r="E106" s="39">
        <f>-'[1]3.ΜΕΡΙΣΜΟΣ ΣΥΝΤΑΞΗ'!Q3</f>
        <v>50064805.990000002</v>
      </c>
      <c r="F106" s="41">
        <f>E101+E102-E104-E105-E106+E103</f>
        <v>-71599635.320000008</v>
      </c>
      <c r="G106" s="4"/>
      <c r="H106" s="4"/>
      <c r="I106" s="39">
        <v>1400000</v>
      </c>
      <c r="J106" s="41">
        <f>I101+I102-I104-I105-I106</f>
        <v>469177.51999999955</v>
      </c>
      <c r="K106" s="11"/>
      <c r="L106" s="11"/>
      <c r="M106" s="11"/>
      <c r="N106" s="3"/>
      <c r="O106" s="3"/>
      <c r="P106" s="3"/>
      <c r="Q106" s="3"/>
      <c r="R106" s="3"/>
      <c r="S106" s="18"/>
    </row>
    <row r="107" spans="2:19" ht="13.5" thickBot="1">
      <c r="B107" s="42" t="s">
        <v>15</v>
      </c>
      <c r="C107" s="21"/>
      <c r="D107" s="21"/>
      <c r="E107" s="21" t="s">
        <v>10</v>
      </c>
      <c r="F107" s="36">
        <f>+F99+F106</f>
        <v>-87526331.970000014</v>
      </c>
      <c r="G107" s="21"/>
      <c r="H107" s="4"/>
      <c r="I107" s="21" t="s">
        <v>10</v>
      </c>
      <c r="J107" s="36">
        <f>+J99+J106</f>
        <v>3287361.0300000086</v>
      </c>
      <c r="K107" s="11"/>
      <c r="L107" s="11"/>
      <c r="M107" s="11"/>
      <c r="N107" s="3"/>
      <c r="O107" s="3"/>
      <c r="P107" s="3"/>
      <c r="Q107" s="3"/>
      <c r="R107" s="3"/>
      <c r="S107" s="18"/>
    </row>
    <row r="108" spans="2:19" ht="13.5" thickTop="1">
      <c r="B108" s="40" t="s">
        <v>14</v>
      </c>
      <c r="C108" s="4"/>
      <c r="D108" s="4"/>
      <c r="E108" s="4">
        <f>-SUM('[1]3.ΜΕΡΙΣΜΟΣ ΣΥΝΤΑΞΗ'!C77:C85)</f>
        <v>158339.92000000001</v>
      </c>
      <c r="F108" s="41" t="s">
        <v>10</v>
      </c>
      <c r="G108" s="4"/>
      <c r="H108" s="4"/>
      <c r="I108" s="4">
        <v>439644.36999999994</v>
      </c>
      <c r="J108" s="41" t="s">
        <v>10</v>
      </c>
      <c r="K108" s="11"/>
      <c r="L108" s="11"/>
      <c r="M108" s="11"/>
      <c r="N108" s="3"/>
      <c r="O108" s="3"/>
      <c r="P108" s="3"/>
      <c r="Q108" s="3"/>
      <c r="R108" s="3"/>
      <c r="S108" s="18"/>
    </row>
    <row r="109" spans="2:19">
      <c r="B109" s="40" t="s">
        <v>13</v>
      </c>
      <c r="C109" s="4"/>
      <c r="D109" s="4" t="s">
        <v>10</v>
      </c>
      <c r="E109" s="4" t="s">
        <v>10</v>
      </c>
      <c r="F109" s="41"/>
      <c r="G109" s="4"/>
      <c r="H109" s="4"/>
      <c r="I109" s="4" t="s">
        <v>10</v>
      </c>
      <c r="J109" s="41"/>
      <c r="K109" s="11"/>
      <c r="L109" s="11"/>
      <c r="M109" s="11"/>
      <c r="N109" s="3"/>
      <c r="O109" s="3"/>
      <c r="P109" s="3"/>
      <c r="Q109" s="3"/>
      <c r="R109" s="3"/>
      <c r="S109" s="18"/>
    </row>
    <row r="110" spans="2:19">
      <c r="B110" s="40" t="s">
        <v>12</v>
      </c>
      <c r="C110" s="4"/>
      <c r="D110" s="4" t="s">
        <v>10</v>
      </c>
      <c r="E110" s="39">
        <f>+E108</f>
        <v>158339.92000000001</v>
      </c>
      <c r="F110" s="38">
        <f>+E108-E110</f>
        <v>0</v>
      </c>
      <c r="G110" s="4"/>
      <c r="H110" s="4"/>
      <c r="I110" s="39">
        <f>+I108</f>
        <v>439644.36999999994</v>
      </c>
      <c r="J110" s="38">
        <f>+I108-I110</f>
        <v>0</v>
      </c>
      <c r="K110" s="11"/>
      <c r="L110" s="11"/>
      <c r="M110" s="11"/>
      <c r="N110" s="3"/>
      <c r="O110" s="3"/>
      <c r="P110" s="3"/>
      <c r="Q110" s="3"/>
      <c r="R110" s="3"/>
      <c r="S110" s="18"/>
    </row>
    <row r="111" spans="2:19" ht="13.5" thickBot="1">
      <c r="B111" s="37" t="s">
        <v>11</v>
      </c>
      <c r="C111" s="4"/>
      <c r="D111" s="4"/>
      <c r="E111" s="4" t="s">
        <v>10</v>
      </c>
      <c r="F111" s="36">
        <f>+F107-F110</f>
        <v>-87526331.970000014</v>
      </c>
      <c r="G111" s="21"/>
      <c r="H111" s="4" t="s">
        <v>10</v>
      </c>
      <c r="I111" s="4" t="s">
        <v>10</v>
      </c>
      <c r="J111" s="36">
        <f>+J107-J110</f>
        <v>3287361.0300000086</v>
      </c>
      <c r="K111" s="11"/>
      <c r="L111" s="11"/>
      <c r="M111" s="11"/>
      <c r="N111" s="3"/>
      <c r="O111" s="3"/>
      <c r="P111" s="3"/>
      <c r="Q111" s="3"/>
      <c r="R111" s="3"/>
      <c r="S111" s="18"/>
    </row>
    <row r="112" spans="2:19" ht="14.25" thickTop="1" thickBot="1">
      <c r="B112" s="17"/>
      <c r="C112" s="16"/>
      <c r="D112" s="16"/>
      <c r="E112" s="16"/>
      <c r="F112" s="35" t="s">
        <v>10</v>
      </c>
      <c r="G112" s="15"/>
      <c r="H112" s="15"/>
      <c r="I112" s="15"/>
      <c r="J112" s="35"/>
      <c r="K112" s="11"/>
      <c r="L112" s="11"/>
      <c r="M112" s="11"/>
      <c r="N112" s="3"/>
      <c r="O112" s="3"/>
      <c r="P112" s="3"/>
      <c r="Q112" s="3"/>
      <c r="R112" s="3"/>
      <c r="S112" s="18"/>
    </row>
    <row r="113" spans="2:19" ht="9" customHeight="1">
      <c r="B113" s="34"/>
      <c r="C113" s="33"/>
      <c r="D113" s="33"/>
      <c r="E113" s="33"/>
      <c r="F113" s="32"/>
      <c r="G113" s="32"/>
      <c r="H113" s="32"/>
      <c r="I113" s="32"/>
      <c r="J113" s="32"/>
      <c r="K113" s="11"/>
      <c r="L113" s="31"/>
      <c r="M113" s="31"/>
      <c r="N113" s="30"/>
      <c r="O113" s="30"/>
      <c r="P113" s="30"/>
      <c r="Q113" s="30"/>
      <c r="R113" s="30"/>
      <c r="S113" s="29"/>
    </row>
    <row r="114" spans="2:19">
      <c r="B114" s="28" t="s">
        <v>9</v>
      </c>
      <c r="C114" s="23"/>
      <c r="D114" s="23"/>
      <c r="E114" s="22" t="s">
        <v>8</v>
      </c>
      <c r="F114" s="22"/>
      <c r="G114" s="21"/>
      <c r="H114" s="21"/>
      <c r="I114" s="20" t="s">
        <v>7</v>
      </c>
      <c r="J114" s="20"/>
      <c r="K114" s="20"/>
      <c r="L114" s="20"/>
      <c r="M114" s="11"/>
      <c r="N114" s="3"/>
      <c r="O114" s="19" t="s">
        <v>6</v>
      </c>
      <c r="P114" s="19"/>
      <c r="Q114" s="3"/>
      <c r="R114" s="3"/>
      <c r="S114" s="18"/>
    </row>
    <row r="115" spans="2:19">
      <c r="B115" s="27"/>
      <c r="C115" s="23"/>
      <c r="D115" s="23"/>
      <c r="E115" s="23"/>
      <c r="F115" s="21"/>
      <c r="G115" s="21"/>
      <c r="H115" s="21"/>
      <c r="I115" s="20" t="s">
        <v>5</v>
      </c>
      <c r="J115" s="20"/>
      <c r="K115" s="20"/>
      <c r="L115" s="20"/>
      <c r="M115" s="11"/>
      <c r="N115" s="3"/>
      <c r="O115" s="19" t="s">
        <v>4</v>
      </c>
      <c r="P115" s="19"/>
      <c r="Q115" s="3"/>
      <c r="R115" s="3"/>
      <c r="S115" s="18"/>
    </row>
    <row r="116" spans="2:19">
      <c r="B116" s="27"/>
      <c r="C116" s="23"/>
      <c r="D116" s="23"/>
      <c r="E116" s="23"/>
      <c r="F116" s="21"/>
      <c r="G116" s="21"/>
      <c r="H116" s="21"/>
      <c r="I116" s="26"/>
      <c r="J116" s="26"/>
      <c r="K116" s="26"/>
      <c r="L116" s="26"/>
      <c r="M116" s="11"/>
      <c r="N116" s="3"/>
      <c r="O116" s="25"/>
      <c r="P116" s="25"/>
      <c r="Q116" s="3"/>
      <c r="R116" s="3"/>
      <c r="S116" s="18"/>
    </row>
    <row r="117" spans="2:19">
      <c r="B117" s="27"/>
      <c r="C117" s="23"/>
      <c r="D117" s="23"/>
      <c r="E117" s="23"/>
      <c r="F117" s="21"/>
      <c r="G117" s="21"/>
      <c r="H117" s="21"/>
      <c r="I117" s="26"/>
      <c r="J117" s="26"/>
      <c r="K117" s="26"/>
      <c r="L117" s="26"/>
      <c r="M117" s="11"/>
      <c r="N117" s="3"/>
      <c r="O117" s="25"/>
      <c r="P117" s="25"/>
      <c r="Q117" s="3"/>
      <c r="R117" s="3"/>
      <c r="S117" s="18"/>
    </row>
    <row r="118" spans="2:19">
      <c r="B118" s="24" t="s">
        <v>3</v>
      </c>
      <c r="C118" s="23"/>
      <c r="D118" s="23"/>
      <c r="E118" s="22" t="s">
        <v>2</v>
      </c>
      <c r="F118" s="22"/>
      <c r="G118" s="21"/>
      <c r="H118" s="21"/>
      <c r="I118" s="20" t="s">
        <v>1</v>
      </c>
      <c r="J118" s="20"/>
      <c r="K118" s="20"/>
      <c r="L118" s="20"/>
      <c r="M118" s="11"/>
      <c r="N118" s="3"/>
      <c r="O118" s="19" t="s">
        <v>0</v>
      </c>
      <c r="P118" s="19"/>
      <c r="Q118" s="3"/>
      <c r="R118" s="3"/>
      <c r="S118" s="18"/>
    </row>
    <row r="119" spans="2:19" ht="10.5" customHeight="1" thickBot="1">
      <c r="B119" s="17"/>
      <c r="C119" s="16"/>
      <c r="D119" s="16"/>
      <c r="E119" s="16"/>
      <c r="F119" s="15"/>
      <c r="G119" s="15"/>
      <c r="H119" s="15"/>
      <c r="I119" s="15"/>
      <c r="J119" s="15"/>
      <c r="K119" s="14"/>
      <c r="L119" s="14"/>
      <c r="M119" s="14"/>
      <c r="N119" s="13"/>
      <c r="O119" s="13"/>
      <c r="P119" s="13"/>
      <c r="Q119" s="13"/>
      <c r="R119" s="13"/>
      <c r="S119" s="12"/>
    </row>
    <row r="120" spans="2:19">
      <c r="K120" s="11"/>
    </row>
    <row r="121" spans="2:19">
      <c r="K121" s="11"/>
    </row>
    <row r="122" spans="2:19">
      <c r="K122" s="11"/>
    </row>
    <row r="123" spans="2:19">
      <c r="K123" s="11"/>
    </row>
    <row r="124" spans="2:19">
      <c r="C124" s="9"/>
      <c r="D124" s="7"/>
      <c r="E124" s="7"/>
      <c r="F124" s="7"/>
      <c r="G124" s="7"/>
      <c r="H124" s="7"/>
      <c r="I124" s="7"/>
      <c r="J124" s="7"/>
      <c r="K124" s="11"/>
      <c r="L124" s="8"/>
      <c r="M124" s="8"/>
      <c r="N124" s="7"/>
      <c r="O124" s="7"/>
      <c r="P124" s="7"/>
      <c r="Q124" s="7"/>
      <c r="R124" s="7"/>
    </row>
    <row r="125" spans="2:19">
      <c r="C125" s="9"/>
      <c r="D125" s="7"/>
      <c r="E125" s="7"/>
      <c r="F125" s="7"/>
      <c r="G125" s="7"/>
      <c r="H125" s="7"/>
      <c r="I125" s="7"/>
      <c r="J125" s="7"/>
      <c r="K125" s="11"/>
      <c r="L125" s="8"/>
      <c r="M125" s="8"/>
      <c r="N125" s="7"/>
      <c r="O125" s="7"/>
      <c r="P125" s="7"/>
      <c r="Q125" s="7"/>
      <c r="R125" s="7"/>
    </row>
    <row r="126" spans="2:19">
      <c r="C126" s="9"/>
      <c r="D126" s="7"/>
      <c r="E126" s="7"/>
      <c r="F126" s="7"/>
      <c r="G126" s="7"/>
      <c r="H126" s="7"/>
      <c r="I126" s="7"/>
      <c r="J126" s="7"/>
      <c r="K126" s="11"/>
      <c r="L126" s="8"/>
      <c r="M126" s="8"/>
      <c r="N126" s="7"/>
      <c r="O126" s="7"/>
      <c r="P126" s="7"/>
      <c r="Q126" s="7"/>
      <c r="R126" s="7"/>
    </row>
    <row r="127" spans="2:19">
      <c r="C127" s="9"/>
      <c r="D127" s="7"/>
      <c r="E127" s="7"/>
      <c r="F127" s="7"/>
      <c r="G127" s="7"/>
      <c r="H127" s="7"/>
      <c r="I127" s="7"/>
      <c r="J127" s="7"/>
      <c r="K127" s="11"/>
      <c r="L127" s="8"/>
      <c r="M127" s="8"/>
      <c r="N127" s="7"/>
      <c r="O127" s="7"/>
      <c r="P127" s="7"/>
      <c r="Q127" s="7"/>
      <c r="R127" s="7"/>
    </row>
    <row r="128" spans="2:19" ht="15.75">
      <c r="C128" s="9"/>
      <c r="D128" s="7"/>
      <c r="E128" s="7"/>
      <c r="F128" s="7"/>
      <c r="G128" s="7"/>
      <c r="H128" s="7"/>
      <c r="I128" s="7"/>
      <c r="J128" s="7"/>
      <c r="K128" s="8"/>
      <c r="L128" s="10"/>
      <c r="M128" s="8"/>
      <c r="N128" s="7"/>
      <c r="O128" s="7"/>
      <c r="P128" s="7"/>
      <c r="Q128" s="7"/>
      <c r="R128" s="7"/>
    </row>
    <row r="129" spans="3:35" s="1" customFormat="1" ht="15.75">
      <c r="C129" s="9"/>
      <c r="D129" s="7"/>
      <c r="E129" s="7"/>
      <c r="F129" s="7"/>
      <c r="G129" s="7"/>
      <c r="H129" s="7"/>
      <c r="I129" s="7"/>
      <c r="J129" s="7"/>
      <c r="K129" s="8"/>
      <c r="L129" s="10"/>
      <c r="M129" s="8"/>
      <c r="N129" s="7"/>
      <c r="O129" s="7"/>
      <c r="P129" s="7"/>
      <c r="Q129" s="7"/>
      <c r="R129" s="7"/>
      <c r="S129" s="5"/>
      <c r="T129" s="2"/>
      <c r="U129" s="4"/>
      <c r="V129" s="3"/>
      <c r="W129" s="3"/>
      <c r="X129" s="3"/>
      <c r="Y129" s="3"/>
      <c r="Z129" s="3"/>
      <c r="AA129" s="3"/>
      <c r="AB129" s="3"/>
      <c r="AC129" s="3"/>
      <c r="AD129" s="3"/>
      <c r="AE129" s="2"/>
      <c r="AF129" s="2"/>
      <c r="AG129" s="2"/>
      <c r="AH129" s="2"/>
      <c r="AI129" s="2"/>
    </row>
    <row r="130" spans="3:35" s="1" customFormat="1" ht="15.75">
      <c r="C130" s="9"/>
      <c r="D130" s="7"/>
      <c r="E130" s="7"/>
      <c r="F130" s="7"/>
      <c r="G130" s="7"/>
      <c r="H130" s="7"/>
      <c r="I130" s="7"/>
      <c r="J130" s="7"/>
      <c r="K130" s="8"/>
      <c r="L130" s="10"/>
      <c r="M130" s="8"/>
      <c r="N130" s="7"/>
      <c r="O130" s="7"/>
      <c r="P130" s="7"/>
      <c r="Q130" s="7"/>
      <c r="R130" s="7"/>
      <c r="S130" s="5"/>
      <c r="T130" s="2"/>
      <c r="U130" s="4"/>
      <c r="V130" s="3"/>
      <c r="W130" s="3"/>
      <c r="X130" s="3"/>
      <c r="Y130" s="3"/>
      <c r="Z130" s="3"/>
      <c r="AA130" s="3"/>
      <c r="AB130" s="3"/>
      <c r="AC130" s="3"/>
      <c r="AD130" s="3"/>
      <c r="AE130" s="2"/>
      <c r="AF130" s="2"/>
      <c r="AG130" s="2"/>
      <c r="AH130" s="2"/>
      <c r="AI130" s="2"/>
    </row>
    <row r="131" spans="3:35" s="1" customFormat="1">
      <c r="C131" s="9"/>
      <c r="D131" s="7"/>
      <c r="E131" s="7"/>
      <c r="F131" s="7"/>
      <c r="G131" s="7"/>
      <c r="H131" s="7"/>
      <c r="I131" s="7"/>
      <c r="J131" s="7"/>
      <c r="K131" s="8"/>
      <c r="L131" s="8"/>
      <c r="M131" s="8"/>
      <c r="N131" s="7"/>
      <c r="O131" s="7"/>
      <c r="P131" s="7"/>
      <c r="Q131" s="7"/>
      <c r="R131" s="7"/>
      <c r="S131" s="5"/>
      <c r="T131" s="2"/>
      <c r="U131" s="4"/>
      <c r="V131" s="3"/>
      <c r="W131" s="3"/>
      <c r="X131" s="3"/>
      <c r="Y131" s="3"/>
      <c r="Z131" s="3"/>
      <c r="AA131" s="3"/>
      <c r="AB131" s="3"/>
      <c r="AC131" s="3"/>
      <c r="AD131" s="3"/>
      <c r="AE131" s="2"/>
      <c r="AF131" s="2"/>
      <c r="AG131" s="2"/>
      <c r="AH131" s="2"/>
      <c r="AI131" s="2"/>
    </row>
    <row r="132" spans="3:35" s="1" customFormat="1">
      <c r="C132" s="9"/>
      <c r="D132" s="7"/>
      <c r="E132" s="7"/>
      <c r="F132" s="7"/>
      <c r="G132" s="7"/>
      <c r="H132" s="7"/>
      <c r="I132" s="7"/>
      <c r="J132" s="7"/>
      <c r="K132" s="8"/>
      <c r="L132" s="8"/>
      <c r="M132" s="8"/>
      <c r="N132" s="7"/>
      <c r="O132" s="7"/>
      <c r="P132" s="7"/>
      <c r="Q132" s="7"/>
      <c r="R132" s="7"/>
      <c r="S132" s="5"/>
      <c r="T132" s="2"/>
      <c r="U132" s="4"/>
      <c r="V132" s="3"/>
      <c r="W132" s="3"/>
      <c r="X132" s="3"/>
      <c r="Y132" s="3"/>
      <c r="Z132" s="3"/>
      <c r="AA132" s="3"/>
      <c r="AB132" s="3"/>
      <c r="AC132" s="3"/>
      <c r="AD132" s="3"/>
      <c r="AE132" s="2"/>
      <c r="AF132" s="2"/>
      <c r="AG132" s="2"/>
      <c r="AH132" s="2"/>
      <c r="AI132" s="2"/>
    </row>
    <row r="133" spans="3:35" s="1" customFormat="1">
      <c r="C133" s="9"/>
      <c r="D133" s="7"/>
      <c r="E133" s="7"/>
      <c r="F133" s="7"/>
      <c r="G133" s="7"/>
      <c r="H133" s="7"/>
      <c r="I133" s="7"/>
      <c r="J133" s="7"/>
      <c r="K133" s="8"/>
      <c r="L133" s="8"/>
      <c r="M133" s="8"/>
      <c r="N133" s="7"/>
      <c r="O133" s="7"/>
      <c r="P133" s="7"/>
      <c r="Q133" s="7"/>
      <c r="R133" s="7"/>
      <c r="S133" s="5"/>
      <c r="T133" s="2"/>
      <c r="U133" s="4"/>
      <c r="V133" s="3"/>
      <c r="W133" s="3"/>
      <c r="X133" s="3"/>
      <c r="Y133" s="3"/>
      <c r="Z133" s="3"/>
      <c r="AA133" s="3"/>
      <c r="AB133" s="3"/>
      <c r="AC133" s="3"/>
      <c r="AD133" s="3"/>
      <c r="AE133" s="2"/>
      <c r="AF133" s="2"/>
      <c r="AG133" s="2"/>
      <c r="AH133" s="2"/>
      <c r="AI133" s="2"/>
    </row>
    <row r="134" spans="3:35" s="1" customFormat="1">
      <c r="C134" s="9"/>
      <c r="D134" s="7"/>
      <c r="E134" s="7"/>
      <c r="F134" s="7"/>
      <c r="G134" s="7"/>
      <c r="H134" s="7"/>
      <c r="I134" s="7"/>
      <c r="J134" s="7"/>
      <c r="K134" s="8"/>
      <c r="L134" s="8"/>
      <c r="M134" s="8"/>
      <c r="N134" s="7"/>
      <c r="O134" s="7"/>
      <c r="P134" s="7"/>
      <c r="Q134" s="7"/>
      <c r="R134" s="7"/>
      <c r="S134" s="5"/>
      <c r="T134" s="2"/>
      <c r="U134" s="4"/>
      <c r="V134" s="3"/>
      <c r="W134" s="3"/>
      <c r="X134" s="3"/>
      <c r="Y134" s="3"/>
      <c r="Z134" s="3"/>
      <c r="AA134" s="3"/>
      <c r="AB134" s="3"/>
      <c r="AC134" s="3"/>
      <c r="AD134" s="3"/>
      <c r="AE134" s="2"/>
      <c r="AF134" s="2"/>
      <c r="AG134" s="2"/>
      <c r="AH134" s="2"/>
      <c r="AI134" s="2"/>
    </row>
    <row r="135" spans="3:35" s="1" customFormat="1">
      <c r="C135" s="9"/>
      <c r="D135" s="7"/>
      <c r="E135" s="7"/>
      <c r="F135" s="7"/>
      <c r="G135" s="7"/>
      <c r="H135" s="7"/>
      <c r="I135" s="7"/>
      <c r="J135" s="7"/>
      <c r="K135" s="8"/>
      <c r="L135" s="8"/>
      <c r="M135" s="8"/>
      <c r="N135" s="7"/>
      <c r="O135" s="7"/>
      <c r="P135" s="7"/>
      <c r="Q135" s="7"/>
      <c r="R135" s="7"/>
      <c r="S135" s="5"/>
      <c r="T135" s="2"/>
      <c r="U135" s="4"/>
      <c r="V135" s="3"/>
      <c r="W135" s="3"/>
      <c r="X135" s="3"/>
      <c r="Y135" s="3"/>
      <c r="Z135" s="3"/>
      <c r="AA135" s="3"/>
      <c r="AB135" s="3"/>
      <c r="AC135" s="3"/>
      <c r="AD135" s="3"/>
      <c r="AE135" s="2"/>
      <c r="AF135" s="2"/>
      <c r="AG135" s="2"/>
      <c r="AH135" s="2"/>
      <c r="AI135" s="2"/>
    </row>
    <row r="136" spans="3:35" s="1" customFormat="1">
      <c r="C136" s="9"/>
      <c r="D136" s="7"/>
      <c r="E136" s="7"/>
      <c r="F136" s="7"/>
      <c r="G136" s="7"/>
      <c r="H136" s="7"/>
      <c r="I136" s="7"/>
      <c r="J136" s="7"/>
      <c r="K136" s="8"/>
      <c r="L136" s="8"/>
      <c r="M136" s="8"/>
      <c r="N136" s="7"/>
      <c r="O136" s="7"/>
      <c r="P136" s="7"/>
      <c r="Q136" s="7"/>
      <c r="R136" s="7"/>
      <c r="S136" s="5"/>
      <c r="T136" s="2"/>
      <c r="U136" s="4"/>
      <c r="V136" s="3"/>
      <c r="W136" s="3"/>
      <c r="X136" s="3"/>
      <c r="Y136" s="3"/>
      <c r="Z136" s="3"/>
      <c r="AA136" s="3"/>
      <c r="AB136" s="3"/>
      <c r="AC136" s="3"/>
      <c r="AD136" s="3"/>
      <c r="AE136" s="2"/>
      <c r="AF136" s="2"/>
      <c r="AG136" s="2"/>
      <c r="AH136" s="2"/>
      <c r="AI136" s="2"/>
    </row>
    <row r="137" spans="3:35" s="1" customFormat="1">
      <c r="C137" s="9"/>
      <c r="D137" s="7"/>
      <c r="E137" s="7"/>
      <c r="F137" s="7"/>
      <c r="G137" s="7"/>
      <c r="H137" s="7"/>
      <c r="I137" s="7"/>
      <c r="J137" s="7"/>
      <c r="K137" s="8"/>
      <c r="L137" s="8"/>
      <c r="M137" s="8"/>
      <c r="N137" s="7"/>
      <c r="O137" s="7"/>
      <c r="P137" s="7"/>
      <c r="Q137" s="7"/>
      <c r="R137" s="7"/>
      <c r="S137" s="5"/>
      <c r="T137" s="2"/>
      <c r="U137" s="4"/>
      <c r="V137" s="3"/>
      <c r="W137" s="3"/>
      <c r="X137" s="3"/>
      <c r="Y137" s="3"/>
      <c r="Z137" s="3"/>
      <c r="AA137" s="3"/>
      <c r="AB137" s="3"/>
      <c r="AC137" s="3"/>
      <c r="AD137" s="3"/>
      <c r="AE137" s="2"/>
      <c r="AF137" s="2"/>
      <c r="AG137" s="2"/>
      <c r="AH137" s="2"/>
      <c r="AI137" s="2"/>
    </row>
    <row r="138" spans="3:35" s="1" customFormat="1">
      <c r="C138" s="9"/>
      <c r="D138" s="7"/>
      <c r="E138" s="7"/>
      <c r="F138" s="7"/>
      <c r="G138" s="7"/>
      <c r="H138" s="7"/>
      <c r="I138" s="7"/>
      <c r="J138" s="7"/>
      <c r="K138" s="8"/>
      <c r="L138" s="8"/>
      <c r="M138" s="8"/>
      <c r="N138" s="7"/>
      <c r="O138" s="7"/>
      <c r="P138" s="7"/>
      <c r="Q138" s="7"/>
      <c r="R138" s="7"/>
      <c r="S138" s="5"/>
      <c r="T138" s="2"/>
      <c r="U138" s="4"/>
      <c r="V138" s="3"/>
      <c r="W138" s="3"/>
      <c r="X138" s="3"/>
      <c r="Y138" s="3"/>
      <c r="Z138" s="3"/>
      <c r="AA138" s="3"/>
      <c r="AB138" s="3"/>
      <c r="AC138" s="3"/>
      <c r="AD138" s="3"/>
      <c r="AE138" s="2"/>
      <c r="AF138" s="2"/>
      <c r="AG138" s="2"/>
      <c r="AH138" s="2"/>
      <c r="AI138" s="2"/>
    </row>
    <row r="139" spans="3:35" s="1" customFormat="1">
      <c r="C139" s="9"/>
      <c r="D139" s="7"/>
      <c r="E139" s="7"/>
      <c r="F139" s="7"/>
      <c r="G139" s="7"/>
      <c r="H139" s="7"/>
      <c r="I139" s="7"/>
      <c r="J139" s="7"/>
      <c r="K139" s="8"/>
      <c r="L139" s="8"/>
      <c r="M139" s="8"/>
      <c r="N139" s="7"/>
      <c r="O139" s="7"/>
      <c r="P139" s="7"/>
      <c r="Q139" s="7"/>
      <c r="R139" s="7"/>
      <c r="S139" s="5"/>
      <c r="T139" s="2"/>
      <c r="U139" s="4"/>
      <c r="V139" s="3"/>
      <c r="W139" s="3"/>
      <c r="X139" s="3"/>
      <c r="Y139" s="3"/>
      <c r="Z139" s="3"/>
      <c r="AA139" s="3"/>
      <c r="AB139" s="3"/>
      <c r="AC139" s="3"/>
      <c r="AD139" s="3"/>
      <c r="AE139" s="2"/>
      <c r="AF139" s="2"/>
      <c r="AG139" s="2"/>
      <c r="AH139" s="2"/>
      <c r="AI139" s="2"/>
    </row>
    <row r="140" spans="3:35" s="1" customFormat="1">
      <c r="C140" s="9"/>
      <c r="D140" s="7"/>
      <c r="E140" s="7"/>
      <c r="F140" s="7"/>
      <c r="G140" s="7"/>
      <c r="H140" s="7"/>
      <c r="I140" s="7"/>
      <c r="J140" s="7"/>
      <c r="K140" s="8"/>
      <c r="L140" s="8"/>
      <c r="M140" s="8"/>
      <c r="N140" s="7"/>
      <c r="O140" s="7"/>
      <c r="P140" s="7"/>
      <c r="Q140" s="7"/>
      <c r="R140" s="7"/>
      <c r="S140" s="5"/>
      <c r="T140" s="2"/>
      <c r="U140" s="4"/>
      <c r="V140" s="3"/>
      <c r="W140" s="3"/>
      <c r="X140" s="3"/>
      <c r="Y140" s="3"/>
      <c r="Z140" s="3"/>
      <c r="AA140" s="3"/>
      <c r="AB140" s="3"/>
      <c r="AC140" s="3"/>
      <c r="AD140" s="3"/>
      <c r="AE140" s="2"/>
      <c r="AF140" s="2"/>
      <c r="AG140" s="2"/>
      <c r="AH140" s="2"/>
      <c r="AI140" s="2"/>
    </row>
    <row r="141" spans="3:35" s="1" customFormat="1">
      <c r="C141" s="9"/>
      <c r="D141" s="7"/>
      <c r="E141" s="7"/>
      <c r="F141" s="7"/>
      <c r="G141" s="7"/>
      <c r="H141" s="7"/>
      <c r="I141" s="7"/>
      <c r="J141" s="7"/>
      <c r="K141" s="8"/>
      <c r="L141" s="8"/>
      <c r="M141" s="8"/>
      <c r="N141" s="7"/>
      <c r="O141" s="7"/>
      <c r="P141" s="7"/>
      <c r="Q141" s="7"/>
      <c r="R141" s="7"/>
      <c r="S141" s="5"/>
      <c r="T141" s="2"/>
      <c r="U141" s="4"/>
      <c r="V141" s="3"/>
      <c r="W141" s="3"/>
      <c r="X141" s="3"/>
      <c r="Y141" s="3"/>
      <c r="Z141" s="3"/>
      <c r="AA141" s="3"/>
      <c r="AB141" s="3"/>
      <c r="AC141" s="3"/>
      <c r="AD141" s="3"/>
      <c r="AE141" s="2"/>
      <c r="AF141" s="2"/>
      <c r="AG141" s="2"/>
      <c r="AH141" s="2"/>
      <c r="AI141" s="2"/>
    </row>
    <row r="142" spans="3:35" s="1" customFormat="1">
      <c r="C142" s="9"/>
      <c r="D142" s="7"/>
      <c r="E142" s="7"/>
      <c r="F142" s="7"/>
      <c r="G142" s="7"/>
      <c r="H142" s="7"/>
      <c r="I142" s="7"/>
      <c r="J142" s="7"/>
      <c r="K142" s="8"/>
      <c r="L142" s="8"/>
      <c r="M142" s="8"/>
      <c r="N142" s="7"/>
      <c r="O142" s="7"/>
      <c r="P142" s="7"/>
      <c r="Q142" s="7"/>
      <c r="R142" s="7"/>
      <c r="S142" s="5"/>
      <c r="T142" s="2"/>
      <c r="U142" s="4"/>
      <c r="V142" s="3"/>
      <c r="W142" s="3"/>
      <c r="X142" s="3"/>
      <c r="Y142" s="3"/>
      <c r="Z142" s="3"/>
      <c r="AA142" s="3"/>
      <c r="AB142" s="3"/>
      <c r="AC142" s="3"/>
      <c r="AD142" s="3"/>
      <c r="AE142" s="2"/>
      <c r="AF142" s="2"/>
      <c r="AG142" s="2"/>
      <c r="AH142" s="2"/>
      <c r="AI142" s="2"/>
    </row>
    <row r="143" spans="3:35" s="1" customFormat="1">
      <c r="C143" s="9"/>
      <c r="D143" s="7"/>
      <c r="E143" s="7"/>
      <c r="F143" s="7"/>
      <c r="G143" s="7"/>
      <c r="H143" s="7"/>
      <c r="I143" s="7"/>
      <c r="J143" s="7"/>
      <c r="K143" s="8"/>
      <c r="L143" s="8"/>
      <c r="M143" s="8"/>
      <c r="N143" s="7"/>
      <c r="O143" s="7"/>
      <c r="P143" s="7"/>
      <c r="Q143" s="7"/>
      <c r="R143" s="7"/>
      <c r="S143" s="5"/>
      <c r="T143" s="2"/>
      <c r="U143" s="4"/>
      <c r="V143" s="3"/>
      <c r="W143" s="3"/>
      <c r="X143" s="3"/>
      <c r="Y143" s="3"/>
      <c r="Z143" s="3"/>
      <c r="AA143" s="3"/>
      <c r="AB143" s="3"/>
      <c r="AC143" s="3"/>
      <c r="AD143" s="3"/>
      <c r="AE143" s="2"/>
      <c r="AF143" s="2"/>
      <c r="AG143" s="2"/>
      <c r="AH143" s="2"/>
      <c r="AI143" s="2"/>
    </row>
    <row r="144" spans="3:35" s="1" customFormat="1">
      <c r="C144" s="9"/>
      <c r="D144" s="7"/>
      <c r="E144" s="7"/>
      <c r="F144" s="7"/>
      <c r="G144" s="7"/>
      <c r="H144" s="7"/>
      <c r="I144" s="7"/>
      <c r="J144" s="7"/>
      <c r="K144" s="8"/>
      <c r="L144" s="8"/>
      <c r="M144" s="8"/>
      <c r="N144" s="7"/>
      <c r="O144" s="7"/>
      <c r="P144" s="7"/>
      <c r="Q144" s="7"/>
      <c r="R144" s="7"/>
      <c r="S144" s="5"/>
      <c r="T144" s="2"/>
      <c r="U144" s="4"/>
      <c r="V144" s="3"/>
      <c r="W144" s="3"/>
      <c r="X144" s="3"/>
      <c r="Y144" s="3"/>
      <c r="Z144" s="3"/>
      <c r="AA144" s="3"/>
      <c r="AB144" s="3"/>
      <c r="AC144" s="3"/>
      <c r="AD144" s="3"/>
      <c r="AE144" s="2"/>
      <c r="AF144" s="2"/>
      <c r="AG144" s="2"/>
      <c r="AH144" s="2"/>
      <c r="AI144" s="2"/>
    </row>
    <row r="145" spans="3:18" s="1" customFormat="1">
      <c r="C145" s="9"/>
      <c r="D145" s="7"/>
      <c r="E145" s="7"/>
      <c r="F145" s="7"/>
      <c r="G145" s="7"/>
      <c r="H145" s="7"/>
      <c r="I145" s="7"/>
      <c r="J145" s="7"/>
      <c r="K145" s="8"/>
      <c r="L145" s="8"/>
      <c r="M145" s="8"/>
      <c r="N145" s="7"/>
      <c r="O145" s="7"/>
      <c r="P145" s="7"/>
      <c r="Q145" s="7"/>
      <c r="R145" s="7"/>
    </row>
    <row r="146" spans="3:18" s="1" customFormat="1">
      <c r="C146" s="9"/>
      <c r="D146" s="7"/>
      <c r="E146" s="7"/>
      <c r="F146" s="7"/>
      <c r="G146" s="7"/>
      <c r="H146" s="7"/>
      <c r="I146" s="7"/>
      <c r="J146" s="7"/>
      <c r="K146" s="8"/>
      <c r="L146" s="8"/>
      <c r="M146" s="8"/>
      <c r="N146" s="7"/>
      <c r="O146" s="7"/>
      <c r="P146" s="7"/>
      <c r="Q146" s="7"/>
      <c r="R146" s="7"/>
    </row>
    <row r="147" spans="3:18" s="1" customFormat="1">
      <c r="C147" s="9"/>
      <c r="D147" s="7"/>
      <c r="E147" s="7"/>
      <c r="F147" s="7"/>
      <c r="G147" s="7"/>
      <c r="H147" s="7"/>
      <c r="I147" s="7"/>
      <c r="J147" s="7"/>
      <c r="K147" s="8"/>
      <c r="L147" s="8"/>
      <c r="M147" s="8"/>
      <c r="N147" s="7"/>
      <c r="O147" s="7"/>
      <c r="P147" s="7"/>
      <c r="Q147" s="7"/>
      <c r="R147" s="7"/>
    </row>
    <row r="148" spans="3:18" s="1" customFormat="1">
      <c r="C148" s="9"/>
      <c r="D148" s="7"/>
      <c r="E148" s="7"/>
      <c r="F148" s="7"/>
      <c r="G148" s="7"/>
      <c r="H148" s="7"/>
      <c r="I148" s="7"/>
      <c r="J148" s="7"/>
      <c r="K148" s="8"/>
      <c r="L148" s="8"/>
      <c r="M148" s="8"/>
      <c r="N148" s="7"/>
      <c r="O148" s="7"/>
      <c r="P148" s="7"/>
      <c r="Q148" s="7"/>
      <c r="R148" s="7"/>
    </row>
    <row r="149" spans="3:18" s="1" customFormat="1">
      <c r="C149" s="9"/>
      <c r="D149" s="7"/>
      <c r="E149" s="7"/>
      <c r="F149" s="7"/>
      <c r="G149" s="7"/>
      <c r="H149" s="7"/>
      <c r="I149" s="7"/>
      <c r="J149" s="7"/>
      <c r="K149" s="8"/>
      <c r="L149" s="8"/>
      <c r="M149" s="8"/>
      <c r="N149" s="7"/>
      <c r="O149" s="7"/>
      <c r="P149" s="7"/>
      <c r="Q149" s="7"/>
      <c r="R149" s="7"/>
    </row>
    <row r="150" spans="3:18" s="1" customFormat="1">
      <c r="C150" s="9"/>
      <c r="D150" s="7"/>
      <c r="E150" s="7"/>
      <c r="F150" s="7"/>
      <c r="G150" s="7"/>
      <c r="H150" s="7"/>
      <c r="I150" s="7"/>
      <c r="J150" s="7"/>
      <c r="K150" s="8"/>
      <c r="L150" s="8"/>
      <c r="M150" s="8"/>
      <c r="N150" s="7"/>
      <c r="O150" s="7"/>
      <c r="P150" s="7"/>
      <c r="Q150" s="7"/>
      <c r="R150" s="7"/>
    </row>
    <row r="151" spans="3:18" s="1" customFormat="1">
      <c r="C151" s="9"/>
      <c r="D151" s="7"/>
      <c r="E151" s="7"/>
      <c r="F151" s="7"/>
      <c r="G151" s="7"/>
      <c r="H151" s="7"/>
      <c r="I151" s="7"/>
      <c r="J151" s="7"/>
      <c r="K151" s="8"/>
      <c r="L151" s="8"/>
      <c r="M151" s="8"/>
      <c r="N151" s="7"/>
      <c r="O151" s="7"/>
      <c r="P151" s="7"/>
      <c r="Q151" s="7"/>
      <c r="R151" s="7"/>
    </row>
    <row r="152" spans="3:18" s="1" customFormat="1">
      <c r="C152" s="9"/>
      <c r="D152" s="7"/>
      <c r="E152" s="7"/>
      <c r="F152" s="7"/>
      <c r="G152" s="7"/>
      <c r="H152" s="7"/>
      <c r="I152" s="7"/>
      <c r="J152" s="7"/>
      <c r="K152" s="8"/>
      <c r="L152" s="8"/>
      <c r="M152" s="8"/>
      <c r="N152" s="7"/>
      <c r="O152" s="7"/>
      <c r="P152" s="7"/>
      <c r="Q152" s="7"/>
      <c r="R152" s="7"/>
    </row>
    <row r="153" spans="3:18" s="1" customFormat="1">
      <c r="C153" s="9"/>
      <c r="D153" s="7"/>
      <c r="E153" s="7"/>
      <c r="F153" s="7"/>
      <c r="G153" s="7"/>
      <c r="H153" s="7"/>
      <c r="I153" s="7"/>
      <c r="J153" s="7"/>
      <c r="K153" s="8"/>
      <c r="L153" s="8"/>
      <c r="M153" s="8"/>
      <c r="N153" s="7"/>
      <c r="O153" s="7"/>
      <c r="P153" s="7"/>
      <c r="Q153" s="7"/>
      <c r="R153" s="7"/>
    </row>
    <row r="154" spans="3:18" s="1" customFormat="1">
      <c r="C154" s="9"/>
      <c r="D154" s="7"/>
      <c r="E154" s="7"/>
      <c r="F154" s="7"/>
      <c r="G154" s="7"/>
      <c r="H154" s="7"/>
      <c r="I154" s="7"/>
      <c r="J154" s="7"/>
      <c r="K154" s="8"/>
      <c r="L154" s="8"/>
      <c r="M154" s="8"/>
      <c r="N154" s="7"/>
      <c r="O154" s="7"/>
      <c r="P154" s="7"/>
      <c r="Q154" s="7"/>
      <c r="R154" s="7"/>
    </row>
    <row r="155" spans="3:18" s="1" customFormat="1">
      <c r="C155" s="9"/>
      <c r="D155" s="7"/>
      <c r="E155" s="7"/>
      <c r="F155" s="7"/>
      <c r="G155" s="7"/>
      <c r="H155" s="7"/>
      <c r="I155" s="7"/>
      <c r="J155" s="7"/>
      <c r="K155" s="8"/>
      <c r="L155" s="8"/>
      <c r="M155" s="8"/>
      <c r="N155" s="7"/>
      <c r="O155" s="7"/>
      <c r="P155" s="7"/>
      <c r="Q155" s="7"/>
      <c r="R155" s="7"/>
    </row>
    <row r="156" spans="3:18" s="1" customFormat="1">
      <c r="C156" s="9"/>
      <c r="D156" s="7"/>
      <c r="E156" s="7"/>
      <c r="F156" s="7"/>
      <c r="G156" s="7"/>
      <c r="H156" s="7"/>
      <c r="I156" s="7"/>
      <c r="J156" s="7"/>
      <c r="K156" s="8"/>
      <c r="L156" s="8"/>
      <c r="M156" s="8"/>
      <c r="N156" s="7"/>
      <c r="O156" s="7"/>
      <c r="P156" s="7"/>
      <c r="Q156" s="7"/>
      <c r="R156" s="7"/>
    </row>
    <row r="157" spans="3:18" s="1" customFormat="1">
      <c r="C157" s="9"/>
      <c r="D157" s="7"/>
      <c r="E157" s="7"/>
      <c r="F157" s="7"/>
      <c r="G157" s="7"/>
      <c r="H157" s="7"/>
      <c r="I157" s="7"/>
      <c r="J157" s="7"/>
      <c r="K157" s="8"/>
      <c r="L157" s="8"/>
      <c r="M157" s="8"/>
      <c r="N157" s="7"/>
      <c r="O157" s="7"/>
      <c r="P157" s="7"/>
      <c r="Q157" s="7"/>
      <c r="R157" s="7"/>
    </row>
    <row r="158" spans="3:18" s="1" customFormat="1">
      <c r="C158" s="9"/>
      <c r="D158" s="7"/>
      <c r="E158" s="7"/>
      <c r="F158" s="7"/>
      <c r="G158" s="7"/>
      <c r="H158" s="7"/>
      <c r="I158" s="7"/>
      <c r="J158" s="7"/>
      <c r="K158" s="8"/>
      <c r="L158" s="8"/>
      <c r="M158" s="8"/>
      <c r="N158" s="7"/>
      <c r="O158" s="7"/>
      <c r="P158" s="7"/>
      <c r="Q158" s="7"/>
      <c r="R158" s="7"/>
    </row>
    <row r="159" spans="3:18" s="1" customFormat="1">
      <c r="C159" s="9"/>
      <c r="D159" s="7"/>
      <c r="E159" s="7"/>
      <c r="F159" s="7"/>
      <c r="G159" s="7"/>
      <c r="H159" s="7"/>
      <c r="I159" s="7"/>
      <c r="J159" s="7"/>
      <c r="K159" s="8"/>
      <c r="L159" s="8"/>
      <c r="M159" s="8"/>
      <c r="N159" s="7"/>
      <c r="O159" s="7"/>
      <c r="P159" s="7"/>
      <c r="Q159" s="7"/>
      <c r="R159" s="7"/>
    </row>
    <row r="160" spans="3:18" s="1" customFormat="1">
      <c r="C160" s="9"/>
      <c r="D160" s="7"/>
      <c r="E160" s="7"/>
      <c r="F160" s="7"/>
      <c r="G160" s="7"/>
      <c r="H160" s="7"/>
      <c r="I160" s="7"/>
      <c r="J160" s="7"/>
      <c r="K160" s="8"/>
      <c r="L160" s="8"/>
      <c r="M160" s="8"/>
      <c r="N160" s="7"/>
      <c r="O160" s="7"/>
      <c r="P160" s="7"/>
      <c r="Q160" s="7"/>
      <c r="R160" s="7"/>
    </row>
    <row r="161" spans="3:18" s="1" customFormat="1">
      <c r="C161" s="9"/>
      <c r="D161" s="7"/>
      <c r="E161" s="7"/>
      <c r="F161" s="7"/>
      <c r="G161" s="7"/>
      <c r="H161" s="7"/>
      <c r="I161" s="7"/>
      <c r="J161" s="7"/>
      <c r="K161" s="8"/>
      <c r="L161" s="8"/>
      <c r="M161" s="8"/>
      <c r="N161" s="7"/>
      <c r="O161" s="7"/>
      <c r="P161" s="7"/>
      <c r="Q161" s="7"/>
      <c r="R161" s="7"/>
    </row>
    <row r="162" spans="3:18" s="1" customFormat="1">
      <c r="C162" s="9"/>
      <c r="D162" s="7"/>
      <c r="E162" s="7"/>
      <c r="F162" s="7"/>
      <c r="G162" s="7"/>
      <c r="H162" s="7"/>
      <c r="I162" s="7"/>
      <c r="J162" s="7"/>
      <c r="K162" s="8"/>
      <c r="L162" s="8"/>
      <c r="M162" s="8"/>
      <c r="N162" s="7"/>
      <c r="O162" s="7"/>
      <c r="P162" s="7"/>
      <c r="Q162" s="7"/>
      <c r="R162" s="7"/>
    </row>
    <row r="163" spans="3:18" s="1" customFormat="1">
      <c r="C163" s="9"/>
      <c r="D163" s="7"/>
      <c r="E163" s="7"/>
      <c r="F163" s="7"/>
      <c r="G163" s="7"/>
      <c r="H163" s="7"/>
      <c r="I163" s="7"/>
      <c r="J163" s="7"/>
      <c r="K163" s="8"/>
      <c r="L163" s="8"/>
      <c r="M163" s="8"/>
      <c r="N163" s="7"/>
      <c r="O163" s="7"/>
      <c r="P163" s="7"/>
      <c r="Q163" s="7"/>
      <c r="R163" s="7"/>
    </row>
    <row r="164" spans="3:18" s="1" customFormat="1">
      <c r="C164" s="9"/>
      <c r="D164" s="7"/>
      <c r="E164" s="7"/>
      <c r="F164" s="7"/>
      <c r="G164" s="7"/>
      <c r="H164" s="7"/>
      <c r="I164" s="7"/>
      <c r="J164" s="7"/>
      <c r="K164" s="8"/>
      <c r="L164" s="8"/>
      <c r="M164" s="8"/>
      <c r="N164" s="7"/>
      <c r="O164" s="7"/>
      <c r="P164" s="7"/>
      <c r="Q164" s="7"/>
      <c r="R164" s="7"/>
    </row>
    <row r="165" spans="3:18" s="1" customFormat="1">
      <c r="C165" s="9"/>
      <c r="D165" s="7"/>
      <c r="E165" s="7"/>
      <c r="F165" s="7"/>
      <c r="G165" s="7"/>
      <c r="H165" s="7"/>
      <c r="I165" s="7"/>
      <c r="J165" s="7"/>
      <c r="K165" s="8"/>
      <c r="L165" s="8"/>
      <c r="M165" s="8"/>
      <c r="N165" s="7"/>
      <c r="O165" s="7"/>
      <c r="P165" s="7"/>
      <c r="Q165" s="7"/>
      <c r="R165" s="7"/>
    </row>
    <row r="166" spans="3:18" s="1" customFormat="1">
      <c r="C166" s="9"/>
      <c r="D166" s="7"/>
      <c r="E166" s="7"/>
      <c r="F166" s="7"/>
      <c r="G166" s="7"/>
      <c r="H166" s="7"/>
      <c r="I166" s="7"/>
      <c r="J166" s="7"/>
      <c r="K166" s="8"/>
      <c r="L166" s="8"/>
      <c r="M166" s="8"/>
      <c r="N166" s="7"/>
      <c r="O166" s="7"/>
      <c r="P166" s="7"/>
      <c r="Q166" s="7"/>
      <c r="R166" s="7"/>
    </row>
    <row r="167" spans="3:18" s="1" customFormat="1">
      <c r="C167" s="9"/>
      <c r="D167" s="7"/>
      <c r="E167" s="7"/>
      <c r="F167" s="7"/>
      <c r="G167" s="7"/>
      <c r="H167" s="7"/>
      <c r="I167" s="7"/>
      <c r="J167" s="7"/>
      <c r="K167" s="8"/>
      <c r="L167" s="8"/>
      <c r="M167" s="8"/>
      <c r="N167" s="7"/>
      <c r="O167" s="7"/>
      <c r="P167" s="7"/>
      <c r="Q167" s="7"/>
      <c r="R167" s="7"/>
    </row>
    <row r="168" spans="3:18" s="1" customFormat="1">
      <c r="C168" s="9"/>
      <c r="D168" s="7"/>
      <c r="E168" s="7"/>
      <c r="F168" s="7"/>
      <c r="G168" s="7"/>
      <c r="H168" s="7"/>
      <c r="I168" s="7"/>
      <c r="J168" s="7"/>
      <c r="K168" s="8"/>
      <c r="L168" s="8"/>
      <c r="M168" s="8"/>
      <c r="N168" s="7"/>
      <c r="O168" s="7"/>
      <c r="P168" s="7"/>
      <c r="Q168" s="7"/>
      <c r="R168" s="7"/>
    </row>
    <row r="169" spans="3:18" s="1" customFormat="1">
      <c r="C169" s="9"/>
      <c r="D169" s="7"/>
      <c r="E169" s="7"/>
      <c r="F169" s="7"/>
      <c r="G169" s="7"/>
      <c r="H169" s="7"/>
      <c r="I169" s="7"/>
      <c r="J169" s="7"/>
      <c r="K169" s="8"/>
      <c r="L169" s="8"/>
      <c r="M169" s="8"/>
      <c r="N169" s="7"/>
      <c r="O169" s="7"/>
      <c r="P169" s="7"/>
      <c r="Q169" s="7"/>
      <c r="R169" s="7"/>
    </row>
    <row r="170" spans="3:18" s="1" customFormat="1">
      <c r="C170" s="9"/>
      <c r="D170" s="7"/>
      <c r="E170" s="7"/>
      <c r="F170" s="7"/>
      <c r="G170" s="7"/>
      <c r="H170" s="7"/>
      <c r="I170" s="7"/>
      <c r="J170" s="7"/>
      <c r="K170" s="8"/>
      <c r="L170" s="8"/>
      <c r="M170" s="8"/>
      <c r="N170" s="7"/>
      <c r="O170" s="7"/>
      <c r="P170" s="7"/>
      <c r="Q170" s="7"/>
      <c r="R170" s="7"/>
    </row>
    <row r="171" spans="3:18" s="1" customFormat="1">
      <c r="C171" s="9"/>
      <c r="D171" s="7"/>
      <c r="E171" s="7"/>
      <c r="F171" s="7"/>
      <c r="G171" s="7"/>
      <c r="H171" s="7"/>
      <c r="I171" s="7"/>
      <c r="J171" s="7"/>
      <c r="K171" s="8"/>
      <c r="L171" s="8"/>
      <c r="M171" s="8"/>
      <c r="N171" s="7"/>
      <c r="O171" s="7"/>
      <c r="P171" s="7"/>
      <c r="Q171" s="7"/>
      <c r="R171" s="7"/>
    </row>
    <row r="172" spans="3:18" s="1" customFormat="1">
      <c r="C172" s="9"/>
      <c r="D172" s="7"/>
      <c r="E172" s="7"/>
      <c r="F172" s="7"/>
      <c r="G172" s="7"/>
      <c r="H172" s="7"/>
      <c r="I172" s="7"/>
      <c r="J172" s="7"/>
      <c r="K172" s="8"/>
      <c r="L172" s="8"/>
      <c r="M172" s="8"/>
      <c r="N172" s="7"/>
      <c r="O172" s="7"/>
      <c r="P172" s="7"/>
      <c r="Q172" s="7"/>
      <c r="R172" s="7"/>
    </row>
    <row r="173" spans="3:18" s="1" customFormat="1">
      <c r="C173" s="9"/>
      <c r="D173" s="7"/>
      <c r="E173" s="7"/>
      <c r="F173" s="7"/>
      <c r="G173" s="7"/>
      <c r="H173" s="7"/>
      <c r="I173" s="7"/>
      <c r="J173" s="7"/>
      <c r="K173" s="8"/>
      <c r="L173" s="8"/>
      <c r="M173" s="8"/>
      <c r="N173" s="7"/>
      <c r="O173" s="7"/>
      <c r="P173" s="7"/>
      <c r="Q173" s="7"/>
      <c r="R173" s="7"/>
    </row>
    <row r="174" spans="3:18" s="1" customFormat="1">
      <c r="C174" s="9"/>
      <c r="D174" s="7"/>
      <c r="E174" s="7"/>
      <c r="F174" s="7"/>
      <c r="G174" s="7"/>
      <c r="H174" s="7"/>
      <c r="I174" s="7"/>
      <c r="J174" s="7"/>
      <c r="K174" s="8"/>
      <c r="L174" s="8"/>
      <c r="M174" s="8"/>
      <c r="N174" s="7"/>
      <c r="O174" s="7"/>
      <c r="P174" s="7"/>
      <c r="Q174" s="7"/>
      <c r="R174" s="7"/>
    </row>
    <row r="175" spans="3:18" s="1" customFormat="1">
      <c r="C175" s="9"/>
      <c r="D175" s="7"/>
      <c r="E175" s="7"/>
      <c r="F175" s="7"/>
      <c r="G175" s="7"/>
      <c r="H175" s="7"/>
      <c r="I175" s="7"/>
      <c r="J175" s="7"/>
      <c r="K175" s="8"/>
      <c r="L175" s="8"/>
      <c r="M175" s="8"/>
      <c r="N175" s="7"/>
      <c r="O175" s="7"/>
      <c r="P175" s="7"/>
      <c r="Q175" s="7"/>
      <c r="R175" s="7"/>
    </row>
    <row r="176" spans="3:18" s="1" customFormat="1">
      <c r="C176" s="9"/>
      <c r="D176" s="7"/>
      <c r="E176" s="7"/>
      <c r="F176" s="7"/>
      <c r="G176" s="7"/>
      <c r="H176" s="7"/>
      <c r="I176" s="7"/>
      <c r="J176" s="7"/>
      <c r="K176" s="8"/>
      <c r="L176" s="8"/>
      <c r="M176" s="8"/>
      <c r="N176" s="7"/>
      <c r="O176" s="7"/>
      <c r="P176" s="7"/>
      <c r="Q176" s="7"/>
      <c r="R176" s="7"/>
    </row>
    <row r="177" spans="3:18" s="1" customFormat="1">
      <c r="C177" s="9"/>
      <c r="D177" s="7"/>
      <c r="E177" s="7"/>
      <c r="F177" s="7"/>
      <c r="G177" s="7"/>
      <c r="H177" s="7"/>
      <c r="I177" s="7"/>
      <c r="J177" s="7"/>
      <c r="K177" s="8"/>
      <c r="L177" s="8"/>
      <c r="M177" s="8"/>
      <c r="N177" s="7"/>
      <c r="O177" s="7"/>
      <c r="P177" s="7"/>
      <c r="Q177" s="7"/>
      <c r="R177" s="7"/>
    </row>
    <row r="178" spans="3:18" s="1" customFormat="1">
      <c r="C178" s="9"/>
      <c r="D178" s="7"/>
      <c r="E178" s="7"/>
      <c r="F178" s="7"/>
      <c r="G178" s="7"/>
      <c r="H178" s="7"/>
      <c r="I178" s="7"/>
      <c r="J178" s="7"/>
      <c r="K178" s="8"/>
      <c r="L178" s="8"/>
      <c r="M178" s="8"/>
      <c r="N178" s="7"/>
      <c r="O178" s="7"/>
      <c r="P178" s="7"/>
      <c r="Q178" s="7"/>
      <c r="R178" s="7"/>
    </row>
    <row r="179" spans="3:18" s="1" customFormat="1">
      <c r="C179" s="9"/>
      <c r="D179" s="7"/>
      <c r="E179" s="7"/>
      <c r="F179" s="7"/>
      <c r="G179" s="7"/>
      <c r="H179" s="7"/>
      <c r="I179" s="7"/>
      <c r="J179" s="7"/>
      <c r="K179" s="8"/>
      <c r="L179" s="8"/>
      <c r="M179" s="8"/>
      <c r="N179" s="7"/>
      <c r="O179" s="7"/>
      <c r="P179" s="7"/>
      <c r="Q179" s="7"/>
      <c r="R179" s="7"/>
    </row>
    <row r="180" spans="3:18" s="1" customFormat="1">
      <c r="C180" s="9"/>
      <c r="D180" s="7"/>
      <c r="E180" s="7"/>
      <c r="F180" s="7"/>
      <c r="G180" s="7"/>
      <c r="H180" s="7"/>
      <c r="I180" s="7"/>
      <c r="J180" s="7"/>
      <c r="K180" s="8"/>
      <c r="L180" s="8"/>
      <c r="M180" s="8"/>
      <c r="N180" s="7"/>
      <c r="O180" s="7"/>
      <c r="P180" s="7"/>
      <c r="Q180" s="7"/>
      <c r="R180" s="7"/>
    </row>
    <row r="181" spans="3:18" s="1" customFormat="1">
      <c r="C181" s="9"/>
      <c r="D181" s="7"/>
      <c r="E181" s="7"/>
      <c r="F181" s="7"/>
      <c r="G181" s="7"/>
      <c r="H181" s="7"/>
      <c r="I181" s="7"/>
      <c r="J181" s="7"/>
      <c r="K181" s="8"/>
      <c r="L181" s="8"/>
      <c r="M181" s="8"/>
      <c r="N181" s="7"/>
      <c r="O181" s="7"/>
      <c r="P181" s="7"/>
      <c r="Q181" s="7"/>
      <c r="R181" s="7"/>
    </row>
    <row r="182" spans="3:18" s="1" customFormat="1">
      <c r="C182" s="9"/>
      <c r="D182" s="7"/>
      <c r="E182" s="7"/>
      <c r="F182" s="7"/>
      <c r="G182" s="7"/>
      <c r="H182" s="7"/>
      <c r="I182" s="7"/>
      <c r="J182" s="7"/>
      <c r="K182" s="8"/>
      <c r="L182" s="8"/>
      <c r="M182" s="8"/>
      <c r="N182" s="7"/>
      <c r="O182" s="7"/>
      <c r="P182" s="7"/>
      <c r="Q182" s="7"/>
      <c r="R182" s="7"/>
    </row>
    <row r="183" spans="3:18" s="1" customFormat="1">
      <c r="C183" s="9"/>
      <c r="D183" s="7"/>
      <c r="E183" s="7"/>
      <c r="F183" s="7"/>
      <c r="G183" s="7"/>
      <c r="H183" s="7"/>
      <c r="I183" s="7"/>
      <c r="J183" s="7"/>
      <c r="K183" s="8"/>
      <c r="L183" s="8"/>
      <c r="M183" s="8"/>
      <c r="N183" s="7"/>
      <c r="O183" s="7"/>
      <c r="P183" s="7"/>
      <c r="Q183" s="7"/>
      <c r="R183" s="7"/>
    </row>
    <row r="184" spans="3:18" s="1" customFormat="1">
      <c r="C184" s="9"/>
      <c r="D184" s="7"/>
      <c r="E184" s="7"/>
      <c r="F184" s="7"/>
      <c r="G184" s="7"/>
      <c r="H184" s="7"/>
      <c r="I184" s="7"/>
      <c r="J184" s="7"/>
      <c r="K184" s="8"/>
      <c r="L184" s="8"/>
      <c r="M184" s="8"/>
      <c r="N184" s="7"/>
      <c r="O184" s="7"/>
      <c r="P184" s="7"/>
      <c r="Q184" s="7"/>
      <c r="R184" s="7"/>
    </row>
    <row r="185" spans="3:18" s="1" customFormat="1">
      <c r="C185" s="9"/>
      <c r="D185" s="7"/>
      <c r="E185" s="7"/>
      <c r="F185" s="7"/>
      <c r="G185" s="7"/>
      <c r="H185" s="7"/>
      <c r="I185" s="7"/>
      <c r="J185" s="7"/>
      <c r="K185" s="8"/>
      <c r="L185" s="8"/>
      <c r="M185" s="8"/>
      <c r="N185" s="7"/>
      <c r="O185" s="7"/>
      <c r="P185" s="7"/>
      <c r="Q185" s="7"/>
      <c r="R185" s="7"/>
    </row>
    <row r="186" spans="3:18" s="1" customFormat="1">
      <c r="C186" s="9"/>
      <c r="D186" s="7"/>
      <c r="E186" s="7"/>
      <c r="F186" s="7"/>
      <c r="G186" s="7"/>
      <c r="H186" s="7"/>
      <c r="I186" s="7"/>
      <c r="J186" s="7"/>
      <c r="K186" s="8"/>
      <c r="L186" s="8"/>
      <c r="M186" s="8"/>
      <c r="N186" s="7"/>
      <c r="O186" s="7"/>
      <c r="P186" s="7"/>
      <c r="Q186" s="7"/>
      <c r="R186" s="7"/>
    </row>
    <row r="187" spans="3:18" s="1" customFormat="1">
      <c r="C187" s="9"/>
      <c r="D187" s="7"/>
      <c r="E187" s="7"/>
      <c r="F187" s="7"/>
      <c r="G187" s="7"/>
      <c r="H187" s="7"/>
      <c r="I187" s="7"/>
      <c r="J187" s="7"/>
      <c r="K187" s="8"/>
      <c r="L187" s="8"/>
      <c r="M187" s="8"/>
      <c r="N187" s="7"/>
      <c r="O187" s="7"/>
      <c r="P187" s="7"/>
      <c r="Q187" s="7"/>
      <c r="R187" s="7"/>
    </row>
    <row r="188" spans="3:18" s="1" customFormat="1">
      <c r="C188" s="9"/>
      <c r="D188" s="7"/>
      <c r="E188" s="7"/>
      <c r="F188" s="7"/>
      <c r="G188" s="7"/>
      <c r="H188" s="7"/>
      <c r="I188" s="7"/>
      <c r="J188" s="7"/>
      <c r="K188" s="8"/>
      <c r="L188" s="8"/>
      <c r="M188" s="8"/>
      <c r="N188" s="7"/>
      <c r="O188" s="7"/>
      <c r="P188" s="7"/>
      <c r="Q188" s="7"/>
      <c r="R188" s="7"/>
    </row>
    <row r="189" spans="3:18" s="1" customFormat="1">
      <c r="C189" s="9"/>
      <c r="D189" s="7"/>
      <c r="E189" s="7"/>
      <c r="F189" s="7"/>
      <c r="G189" s="7"/>
      <c r="H189" s="7"/>
      <c r="I189" s="7"/>
      <c r="J189" s="7"/>
      <c r="K189" s="8"/>
      <c r="L189" s="8"/>
      <c r="M189" s="8"/>
      <c r="N189" s="7"/>
      <c r="O189" s="7"/>
      <c r="P189" s="7"/>
      <c r="Q189" s="7"/>
      <c r="R189" s="7"/>
    </row>
    <row r="190" spans="3:18" s="1" customFormat="1">
      <c r="C190" s="9"/>
      <c r="D190" s="7"/>
      <c r="E190" s="7"/>
      <c r="F190" s="7"/>
      <c r="G190" s="7"/>
      <c r="H190" s="7"/>
      <c r="I190" s="7"/>
      <c r="J190" s="7"/>
      <c r="K190" s="8"/>
      <c r="L190" s="8"/>
      <c r="M190" s="8"/>
      <c r="N190" s="7"/>
      <c r="O190" s="7"/>
      <c r="P190" s="7"/>
      <c r="Q190" s="7"/>
      <c r="R190" s="7"/>
    </row>
    <row r="191" spans="3:18" s="1" customFormat="1">
      <c r="C191" s="9"/>
      <c r="D191" s="7"/>
      <c r="E191" s="7"/>
      <c r="F191" s="7"/>
      <c r="G191" s="7"/>
      <c r="H191" s="7"/>
      <c r="I191" s="7"/>
      <c r="J191" s="7"/>
      <c r="K191" s="8"/>
      <c r="L191" s="8"/>
      <c r="M191" s="8"/>
      <c r="N191" s="7"/>
      <c r="O191" s="7"/>
      <c r="P191" s="7"/>
      <c r="Q191" s="7"/>
      <c r="R191" s="7"/>
    </row>
    <row r="192" spans="3:18" s="1" customFormat="1">
      <c r="C192" s="9"/>
      <c r="D192" s="7"/>
      <c r="E192" s="7"/>
      <c r="F192" s="7"/>
      <c r="G192" s="7"/>
      <c r="H192" s="7"/>
      <c r="I192" s="7"/>
      <c r="J192" s="7"/>
      <c r="K192" s="8"/>
      <c r="L192" s="8"/>
      <c r="M192" s="8"/>
      <c r="N192" s="7"/>
      <c r="O192" s="7"/>
      <c r="P192" s="7"/>
      <c r="Q192" s="7"/>
      <c r="R192" s="7"/>
    </row>
    <row r="193" spans="3:18" s="1" customFormat="1">
      <c r="C193" s="9"/>
      <c r="D193" s="7"/>
      <c r="E193" s="7"/>
      <c r="F193" s="7"/>
      <c r="G193" s="7"/>
      <c r="H193" s="7"/>
      <c r="I193" s="7"/>
      <c r="J193" s="7"/>
      <c r="K193" s="8"/>
      <c r="L193" s="8"/>
      <c r="M193" s="8"/>
      <c r="N193" s="7"/>
      <c r="O193" s="7"/>
      <c r="P193" s="7"/>
      <c r="Q193" s="7"/>
      <c r="R193" s="7"/>
    </row>
    <row r="194" spans="3:18" s="1" customFormat="1">
      <c r="C194" s="9"/>
      <c r="D194" s="7"/>
      <c r="E194" s="7"/>
      <c r="F194" s="7"/>
      <c r="G194" s="7"/>
      <c r="H194" s="7"/>
      <c r="I194" s="7"/>
      <c r="J194" s="7"/>
      <c r="K194" s="8"/>
      <c r="L194" s="8"/>
      <c r="M194" s="8"/>
      <c r="N194" s="7"/>
      <c r="O194" s="7"/>
      <c r="P194" s="7"/>
      <c r="Q194" s="7"/>
      <c r="R194" s="7"/>
    </row>
    <row r="195" spans="3:18" s="1" customFormat="1">
      <c r="C195" s="9"/>
      <c r="D195" s="7"/>
      <c r="E195" s="7"/>
      <c r="F195" s="7"/>
      <c r="G195" s="7"/>
      <c r="H195" s="7"/>
      <c r="I195" s="7"/>
      <c r="J195" s="7"/>
      <c r="K195" s="8"/>
      <c r="L195" s="8"/>
      <c r="M195" s="8"/>
      <c r="N195" s="7"/>
      <c r="O195" s="7"/>
      <c r="P195" s="7"/>
      <c r="Q195" s="7"/>
      <c r="R195" s="7"/>
    </row>
    <row r="196" spans="3:18" s="1" customFormat="1">
      <c r="C196" s="9"/>
      <c r="D196" s="7"/>
      <c r="E196" s="7"/>
      <c r="F196" s="7"/>
      <c r="G196" s="7"/>
      <c r="H196" s="7"/>
      <c r="I196" s="7"/>
      <c r="J196" s="7"/>
      <c r="K196" s="8"/>
      <c r="L196" s="8"/>
      <c r="M196" s="8"/>
      <c r="N196" s="7"/>
      <c r="O196" s="7"/>
      <c r="P196" s="7"/>
      <c r="Q196" s="7"/>
      <c r="R196" s="7"/>
    </row>
    <row r="197" spans="3:18" s="1" customFormat="1">
      <c r="C197" s="9"/>
      <c r="D197" s="7"/>
      <c r="E197" s="7"/>
      <c r="F197" s="7"/>
      <c r="G197" s="7"/>
      <c r="H197" s="7"/>
      <c r="I197" s="7"/>
      <c r="J197" s="7"/>
      <c r="K197" s="8"/>
      <c r="L197" s="8"/>
      <c r="M197" s="8"/>
      <c r="N197" s="7"/>
      <c r="O197" s="7"/>
      <c r="P197" s="7"/>
      <c r="Q197" s="7"/>
      <c r="R197" s="7"/>
    </row>
    <row r="198" spans="3:18" s="1" customFormat="1">
      <c r="C198" s="9"/>
      <c r="D198" s="7"/>
      <c r="E198" s="7"/>
      <c r="F198" s="7"/>
      <c r="G198" s="7"/>
      <c r="H198" s="7"/>
      <c r="I198" s="7"/>
      <c r="J198" s="7"/>
      <c r="K198" s="8"/>
      <c r="L198" s="8"/>
      <c r="M198" s="8"/>
      <c r="N198" s="7"/>
      <c r="O198" s="7"/>
      <c r="P198" s="7"/>
      <c r="Q198" s="7"/>
      <c r="R198" s="7"/>
    </row>
    <row r="199" spans="3:18" s="1" customFormat="1">
      <c r="C199" s="9"/>
      <c r="D199" s="7"/>
      <c r="E199" s="7"/>
      <c r="F199" s="7"/>
      <c r="G199" s="7"/>
      <c r="H199" s="7"/>
      <c r="I199" s="7"/>
      <c r="J199" s="7"/>
      <c r="K199" s="8"/>
      <c r="L199" s="8"/>
      <c r="M199" s="8"/>
      <c r="N199" s="7"/>
      <c r="O199" s="7"/>
      <c r="P199" s="7"/>
      <c r="Q199" s="7"/>
      <c r="R199" s="7"/>
    </row>
    <row r="200" spans="3:18" s="1" customFormat="1">
      <c r="C200" s="9"/>
      <c r="D200" s="7"/>
      <c r="E200" s="7"/>
      <c r="F200" s="7"/>
      <c r="G200" s="7"/>
      <c r="H200" s="7"/>
      <c r="I200" s="7"/>
      <c r="J200" s="7"/>
      <c r="K200" s="8"/>
      <c r="L200" s="8"/>
      <c r="M200" s="8"/>
      <c r="N200" s="7"/>
      <c r="O200" s="7"/>
      <c r="P200" s="7"/>
      <c r="Q200" s="7"/>
      <c r="R200" s="7"/>
    </row>
    <row r="201" spans="3:18" s="1" customFormat="1">
      <c r="C201" s="9"/>
      <c r="D201" s="7"/>
      <c r="E201" s="7"/>
      <c r="F201" s="7"/>
      <c r="G201" s="7"/>
      <c r="H201" s="7"/>
      <c r="I201" s="7"/>
      <c r="J201" s="7"/>
      <c r="K201" s="8"/>
      <c r="L201" s="8"/>
      <c r="M201" s="8"/>
      <c r="N201" s="7"/>
      <c r="O201" s="7"/>
      <c r="P201" s="7"/>
      <c r="Q201" s="7"/>
      <c r="R201" s="7"/>
    </row>
    <row r="202" spans="3:18" s="1" customFormat="1">
      <c r="C202" s="9"/>
      <c r="D202" s="7"/>
      <c r="E202" s="7"/>
      <c r="F202" s="7"/>
      <c r="G202" s="7"/>
      <c r="H202" s="7"/>
      <c r="I202" s="7"/>
      <c r="J202" s="7"/>
      <c r="K202" s="8"/>
      <c r="L202" s="8"/>
      <c r="M202" s="8"/>
      <c r="N202" s="7"/>
      <c r="O202" s="7"/>
      <c r="P202" s="7"/>
      <c r="Q202" s="7"/>
      <c r="R202" s="7"/>
    </row>
    <row r="203" spans="3:18" s="1" customFormat="1">
      <c r="C203" s="9"/>
      <c r="D203" s="7"/>
      <c r="E203" s="7"/>
      <c r="F203" s="7"/>
      <c r="G203" s="7"/>
      <c r="H203" s="7"/>
      <c r="I203" s="7"/>
      <c r="J203" s="7"/>
      <c r="K203" s="8"/>
      <c r="L203" s="8"/>
      <c r="M203" s="8"/>
      <c r="N203" s="7"/>
      <c r="O203" s="7"/>
      <c r="P203" s="7"/>
      <c r="Q203" s="7"/>
      <c r="R203" s="7"/>
    </row>
    <row r="204" spans="3:18" s="1" customFormat="1">
      <c r="C204" s="9"/>
      <c r="D204" s="7"/>
      <c r="E204" s="7"/>
      <c r="F204" s="7"/>
      <c r="G204" s="7"/>
      <c r="H204" s="7"/>
      <c r="I204" s="7"/>
      <c r="J204" s="7"/>
      <c r="K204" s="8"/>
      <c r="L204" s="8"/>
      <c r="M204" s="8"/>
      <c r="N204" s="7"/>
      <c r="O204" s="7"/>
      <c r="P204" s="7"/>
      <c r="Q204" s="7"/>
      <c r="R204" s="7"/>
    </row>
    <row r="205" spans="3:18" s="1" customFormat="1">
      <c r="C205" s="9"/>
      <c r="D205" s="7"/>
      <c r="E205" s="7"/>
      <c r="F205" s="7"/>
      <c r="G205" s="7"/>
      <c r="H205" s="7"/>
      <c r="I205" s="7"/>
      <c r="J205" s="7"/>
      <c r="K205" s="8"/>
      <c r="L205" s="8"/>
      <c r="M205" s="8"/>
      <c r="N205" s="7"/>
      <c r="O205" s="7"/>
      <c r="P205" s="7"/>
      <c r="Q205" s="7"/>
      <c r="R205" s="7"/>
    </row>
    <row r="206" spans="3:18" s="1" customFormat="1">
      <c r="C206" s="9"/>
      <c r="D206" s="7"/>
      <c r="E206" s="7"/>
      <c r="F206" s="7"/>
      <c r="G206" s="7"/>
      <c r="H206" s="7"/>
      <c r="I206" s="7"/>
      <c r="J206" s="7"/>
      <c r="K206" s="8"/>
      <c r="L206" s="8"/>
      <c r="M206" s="8"/>
      <c r="N206" s="7"/>
      <c r="O206" s="7"/>
      <c r="P206" s="7"/>
      <c r="Q206" s="7"/>
      <c r="R206" s="7"/>
    </row>
    <row r="207" spans="3:18" s="1" customFormat="1">
      <c r="C207" s="9"/>
      <c r="D207" s="7"/>
      <c r="E207" s="7"/>
      <c r="F207" s="7"/>
      <c r="G207" s="7"/>
      <c r="H207" s="7"/>
      <c r="I207" s="7"/>
      <c r="J207" s="7"/>
      <c r="K207" s="8"/>
      <c r="L207" s="8"/>
      <c r="M207" s="8"/>
      <c r="N207" s="7"/>
      <c r="O207" s="7"/>
      <c r="P207" s="7"/>
      <c r="Q207" s="7"/>
      <c r="R207" s="7"/>
    </row>
    <row r="208" spans="3:18" s="1" customFormat="1">
      <c r="C208" s="9"/>
      <c r="D208" s="7"/>
      <c r="E208" s="7"/>
      <c r="F208" s="7"/>
      <c r="G208" s="7"/>
      <c r="H208" s="7"/>
      <c r="I208" s="7"/>
      <c r="J208" s="7"/>
      <c r="K208" s="8"/>
      <c r="L208" s="8"/>
      <c r="M208" s="8"/>
      <c r="N208" s="7"/>
      <c r="O208" s="7"/>
      <c r="P208" s="7"/>
      <c r="Q208" s="7"/>
      <c r="R208" s="7"/>
    </row>
    <row r="209" spans="3:18" s="1" customFormat="1">
      <c r="C209" s="9"/>
      <c r="D209" s="7"/>
      <c r="E209" s="7"/>
      <c r="F209" s="7"/>
      <c r="G209" s="7"/>
      <c r="H209" s="7"/>
      <c r="I209" s="7"/>
      <c r="J209" s="7"/>
      <c r="K209" s="8"/>
      <c r="L209" s="8"/>
      <c r="M209" s="8"/>
      <c r="N209" s="7"/>
      <c r="O209" s="7"/>
      <c r="P209" s="7"/>
      <c r="Q209" s="7"/>
      <c r="R209" s="7"/>
    </row>
    <row r="210" spans="3:18" s="1" customFormat="1">
      <c r="C210" s="9"/>
      <c r="D210" s="7"/>
      <c r="E210" s="7"/>
      <c r="F210" s="7"/>
      <c r="G210" s="7"/>
      <c r="H210" s="7"/>
      <c r="I210" s="7"/>
      <c r="J210" s="7"/>
      <c r="K210" s="8"/>
      <c r="L210" s="8"/>
      <c r="M210" s="8"/>
      <c r="N210" s="7"/>
      <c r="O210" s="7"/>
      <c r="P210" s="7"/>
      <c r="Q210" s="7"/>
      <c r="R210" s="7"/>
    </row>
    <row r="211" spans="3:18" s="1" customFormat="1">
      <c r="C211" s="9"/>
      <c r="D211" s="7"/>
      <c r="E211" s="7"/>
      <c r="F211" s="7"/>
      <c r="G211" s="7"/>
      <c r="H211" s="7"/>
      <c r="I211" s="7"/>
      <c r="J211" s="7"/>
      <c r="K211" s="8"/>
      <c r="L211" s="8"/>
      <c r="M211" s="8"/>
      <c r="N211" s="7"/>
      <c r="O211" s="7"/>
      <c r="P211" s="7"/>
      <c r="Q211" s="7"/>
      <c r="R211" s="7"/>
    </row>
    <row r="212" spans="3:18" s="1" customFormat="1">
      <c r="C212" s="9"/>
      <c r="D212" s="7"/>
      <c r="E212" s="7"/>
      <c r="F212" s="7"/>
      <c r="G212" s="7"/>
      <c r="H212" s="7"/>
      <c r="I212" s="7"/>
      <c r="J212" s="7"/>
      <c r="K212" s="8"/>
      <c r="L212" s="8"/>
      <c r="M212" s="8"/>
      <c r="N212" s="7"/>
      <c r="O212" s="7"/>
      <c r="P212" s="7"/>
      <c r="Q212" s="7"/>
      <c r="R212" s="7"/>
    </row>
    <row r="213" spans="3:18" s="1" customFormat="1">
      <c r="C213" s="9"/>
      <c r="D213" s="7"/>
      <c r="E213" s="7"/>
      <c r="F213" s="7"/>
      <c r="G213" s="7"/>
      <c r="H213" s="7"/>
      <c r="I213" s="7"/>
      <c r="J213" s="7"/>
      <c r="K213" s="8"/>
      <c r="L213" s="8"/>
      <c r="M213" s="8"/>
      <c r="N213" s="7"/>
      <c r="O213" s="7"/>
      <c r="P213" s="7"/>
      <c r="Q213" s="7"/>
      <c r="R213" s="7"/>
    </row>
    <row r="214" spans="3:18" s="1" customFormat="1">
      <c r="C214" s="9"/>
      <c r="D214" s="7"/>
      <c r="E214" s="7"/>
      <c r="F214" s="7"/>
      <c r="G214" s="7"/>
      <c r="H214" s="7"/>
      <c r="I214" s="7"/>
      <c r="J214" s="7"/>
      <c r="K214" s="8"/>
      <c r="L214" s="8"/>
      <c r="M214" s="8"/>
      <c r="N214" s="7"/>
      <c r="O214" s="7"/>
      <c r="P214" s="7"/>
      <c r="Q214" s="7"/>
      <c r="R214" s="7"/>
    </row>
    <row r="215" spans="3:18" s="1" customFormat="1">
      <c r="C215" s="9"/>
      <c r="D215" s="7"/>
      <c r="E215" s="7"/>
      <c r="F215" s="7"/>
      <c r="G215" s="7"/>
      <c r="H215" s="7"/>
      <c r="I215" s="7"/>
      <c r="J215" s="7"/>
      <c r="K215" s="8"/>
      <c r="L215" s="8"/>
      <c r="M215" s="8"/>
      <c r="N215" s="7"/>
      <c r="O215" s="7"/>
      <c r="P215" s="7"/>
      <c r="Q215" s="7"/>
      <c r="R215" s="7"/>
    </row>
    <row r="216" spans="3:18" s="1" customFormat="1">
      <c r="C216" s="9"/>
      <c r="D216" s="7"/>
      <c r="E216" s="7"/>
      <c r="F216" s="7"/>
      <c r="G216" s="7"/>
      <c r="H216" s="7"/>
      <c r="I216" s="7"/>
      <c r="J216" s="7"/>
      <c r="K216" s="8"/>
      <c r="L216" s="8"/>
      <c r="M216" s="8"/>
      <c r="N216" s="7"/>
      <c r="O216" s="7"/>
      <c r="P216" s="7"/>
      <c r="Q216" s="7"/>
      <c r="R216" s="7"/>
    </row>
    <row r="217" spans="3:18" s="1" customFormat="1">
      <c r="C217" s="9"/>
      <c r="D217" s="7"/>
      <c r="E217" s="7"/>
      <c r="F217" s="7"/>
      <c r="G217" s="7"/>
      <c r="H217" s="7"/>
      <c r="I217" s="7"/>
      <c r="J217" s="7"/>
      <c r="K217" s="8"/>
      <c r="L217" s="8"/>
      <c r="M217" s="8"/>
      <c r="N217" s="7"/>
      <c r="O217" s="7"/>
      <c r="P217" s="7"/>
      <c r="Q217" s="7"/>
      <c r="R217" s="7"/>
    </row>
    <row r="218" spans="3:18" s="1" customFormat="1">
      <c r="C218" s="9"/>
      <c r="D218" s="7"/>
      <c r="E218" s="7"/>
      <c r="F218" s="7"/>
      <c r="G218" s="7"/>
      <c r="H218" s="7"/>
      <c r="I218" s="7"/>
      <c r="J218" s="7"/>
      <c r="K218" s="8"/>
      <c r="L218" s="8"/>
      <c r="M218" s="8"/>
      <c r="N218" s="7"/>
      <c r="O218" s="7"/>
      <c r="P218" s="7"/>
      <c r="Q218" s="7"/>
      <c r="R218" s="7"/>
    </row>
    <row r="219" spans="3:18" s="1" customFormat="1">
      <c r="C219" s="9"/>
      <c r="D219" s="7"/>
      <c r="E219" s="7"/>
      <c r="F219" s="7"/>
      <c r="G219" s="7"/>
      <c r="H219" s="7"/>
      <c r="I219" s="7"/>
      <c r="J219" s="7"/>
      <c r="K219" s="8"/>
      <c r="L219" s="8"/>
      <c r="M219" s="8"/>
      <c r="N219" s="7"/>
      <c r="O219" s="7"/>
      <c r="P219" s="7"/>
      <c r="Q219" s="7"/>
      <c r="R219" s="7"/>
    </row>
    <row r="220" spans="3:18" s="1" customFormat="1">
      <c r="C220" s="9"/>
      <c r="D220" s="7"/>
      <c r="E220" s="7"/>
      <c r="F220" s="7"/>
      <c r="G220" s="7"/>
      <c r="H220" s="7"/>
      <c r="I220" s="7"/>
      <c r="J220" s="7"/>
      <c r="K220" s="8"/>
      <c r="L220" s="8"/>
      <c r="M220" s="8"/>
      <c r="N220" s="7"/>
      <c r="O220" s="7"/>
      <c r="P220" s="7"/>
      <c r="Q220" s="7"/>
      <c r="R220" s="7"/>
    </row>
    <row r="221" spans="3:18" s="1" customFormat="1">
      <c r="C221" s="9"/>
      <c r="D221" s="7"/>
      <c r="E221" s="7"/>
      <c r="F221" s="7"/>
      <c r="G221" s="7"/>
      <c r="H221" s="7"/>
      <c r="I221" s="7"/>
      <c r="J221" s="7"/>
      <c r="K221" s="8"/>
      <c r="L221" s="8"/>
      <c r="M221" s="8"/>
      <c r="N221" s="7"/>
      <c r="O221" s="7"/>
      <c r="P221" s="7"/>
      <c r="Q221" s="7"/>
      <c r="R221" s="7"/>
    </row>
    <row r="222" spans="3:18" s="1" customFormat="1">
      <c r="C222" s="9"/>
      <c r="D222" s="7"/>
      <c r="E222" s="7"/>
      <c r="F222" s="7"/>
      <c r="G222" s="7"/>
      <c r="H222" s="7"/>
      <c r="I222" s="7"/>
      <c r="J222" s="7"/>
      <c r="K222" s="8"/>
      <c r="L222" s="8"/>
      <c r="M222" s="8"/>
      <c r="N222" s="7"/>
      <c r="O222" s="7"/>
      <c r="P222" s="7"/>
      <c r="Q222" s="7"/>
      <c r="R222" s="7"/>
    </row>
    <row r="223" spans="3:18" s="1" customFormat="1">
      <c r="C223" s="9"/>
      <c r="D223" s="7"/>
      <c r="E223" s="7"/>
      <c r="F223" s="7"/>
      <c r="G223" s="7"/>
      <c r="H223" s="7"/>
      <c r="I223" s="7"/>
      <c r="J223" s="7"/>
      <c r="K223" s="8"/>
      <c r="L223" s="8"/>
      <c r="M223" s="8"/>
      <c r="N223" s="7"/>
      <c r="O223" s="7"/>
      <c r="P223" s="7"/>
      <c r="Q223" s="7"/>
      <c r="R223" s="7"/>
    </row>
    <row r="224" spans="3:18" s="1" customFormat="1">
      <c r="C224" s="9"/>
      <c r="D224" s="7"/>
      <c r="E224" s="7"/>
      <c r="F224" s="7"/>
      <c r="G224" s="7"/>
      <c r="H224" s="7"/>
      <c r="I224" s="7"/>
      <c r="J224" s="7"/>
      <c r="K224" s="8"/>
      <c r="L224" s="8"/>
      <c r="M224" s="8"/>
      <c r="N224" s="7"/>
      <c r="O224" s="7"/>
      <c r="P224" s="7"/>
      <c r="Q224" s="7"/>
      <c r="R224" s="7"/>
    </row>
    <row r="225" spans="3:18" s="1" customFormat="1">
      <c r="C225" s="9"/>
      <c r="D225" s="7"/>
      <c r="E225" s="7"/>
      <c r="F225" s="7"/>
      <c r="G225" s="7"/>
      <c r="H225" s="7"/>
      <c r="I225" s="7"/>
      <c r="J225" s="7"/>
      <c r="K225" s="8"/>
      <c r="L225" s="8"/>
      <c r="M225" s="8"/>
      <c r="N225" s="7"/>
      <c r="O225" s="7"/>
      <c r="P225" s="7"/>
      <c r="Q225" s="7"/>
      <c r="R225" s="7"/>
    </row>
    <row r="226" spans="3:18" s="1" customFormat="1">
      <c r="C226" s="9"/>
      <c r="D226" s="7"/>
      <c r="E226" s="7"/>
      <c r="F226" s="7"/>
      <c r="G226" s="7"/>
      <c r="H226" s="7"/>
      <c r="I226" s="7"/>
      <c r="J226" s="7"/>
      <c r="K226" s="8"/>
      <c r="L226" s="8"/>
      <c r="M226" s="8"/>
      <c r="N226" s="7"/>
      <c r="O226" s="7"/>
      <c r="P226" s="7"/>
      <c r="Q226" s="7"/>
      <c r="R226" s="7"/>
    </row>
    <row r="227" spans="3:18" s="1" customFormat="1">
      <c r="C227" s="9"/>
      <c r="D227" s="7"/>
      <c r="E227" s="7"/>
      <c r="F227" s="7"/>
      <c r="G227" s="7"/>
      <c r="H227" s="7"/>
      <c r="I227" s="7"/>
      <c r="J227" s="7"/>
      <c r="K227" s="8"/>
      <c r="L227" s="8"/>
      <c r="M227" s="8"/>
      <c r="N227" s="7"/>
      <c r="O227" s="7"/>
      <c r="P227" s="7"/>
      <c r="Q227" s="7"/>
      <c r="R227" s="7"/>
    </row>
    <row r="228" spans="3:18" s="1" customFormat="1">
      <c r="C228" s="9"/>
      <c r="D228" s="7"/>
      <c r="E228" s="7"/>
      <c r="F228" s="7"/>
      <c r="G228" s="7"/>
      <c r="H228" s="7"/>
      <c r="I228" s="7"/>
      <c r="J228" s="7"/>
      <c r="K228" s="8"/>
      <c r="L228" s="8"/>
      <c r="M228" s="8"/>
      <c r="N228" s="7"/>
      <c r="O228" s="7"/>
      <c r="P228" s="7"/>
      <c r="Q228" s="7"/>
      <c r="R228" s="7"/>
    </row>
    <row r="229" spans="3:18" s="1" customFormat="1">
      <c r="C229" s="9"/>
      <c r="D229" s="7"/>
      <c r="E229" s="7"/>
      <c r="F229" s="7"/>
      <c r="G229" s="7"/>
      <c r="H229" s="7"/>
      <c r="I229" s="7"/>
      <c r="J229" s="7"/>
      <c r="K229" s="8"/>
      <c r="L229" s="8"/>
      <c r="M229" s="8"/>
      <c r="N229" s="7"/>
      <c r="O229" s="7"/>
      <c r="P229" s="7"/>
      <c r="Q229" s="7"/>
      <c r="R229" s="7"/>
    </row>
    <row r="230" spans="3:18" s="1" customFormat="1">
      <c r="C230" s="9"/>
      <c r="D230" s="7"/>
      <c r="E230" s="7"/>
      <c r="F230" s="7"/>
      <c r="G230" s="7"/>
      <c r="H230" s="7"/>
      <c r="I230" s="7"/>
      <c r="J230" s="7"/>
      <c r="K230" s="8"/>
      <c r="L230" s="8"/>
      <c r="M230" s="8"/>
      <c r="N230" s="7"/>
      <c r="O230" s="7"/>
      <c r="P230" s="7"/>
      <c r="Q230" s="7"/>
      <c r="R230" s="7"/>
    </row>
    <row r="231" spans="3:18" s="1" customFormat="1">
      <c r="C231" s="9"/>
      <c r="D231" s="7"/>
      <c r="E231" s="7"/>
      <c r="F231" s="7"/>
      <c r="G231" s="7"/>
      <c r="H231" s="7"/>
      <c r="I231" s="7"/>
      <c r="J231" s="7"/>
      <c r="K231" s="8"/>
      <c r="L231" s="8"/>
      <c r="M231" s="8"/>
      <c r="N231" s="7"/>
      <c r="O231" s="7"/>
      <c r="P231" s="7"/>
      <c r="Q231" s="7"/>
      <c r="R231" s="7"/>
    </row>
    <row r="232" spans="3:18" s="1" customFormat="1">
      <c r="C232" s="9"/>
      <c r="D232" s="7"/>
      <c r="E232" s="7"/>
      <c r="F232" s="7"/>
      <c r="G232" s="7"/>
      <c r="H232" s="7"/>
      <c r="I232" s="7"/>
      <c r="J232" s="7"/>
      <c r="K232" s="8"/>
      <c r="L232" s="8"/>
      <c r="M232" s="8"/>
      <c r="N232" s="7"/>
      <c r="O232" s="7"/>
      <c r="P232" s="7"/>
      <c r="Q232" s="7"/>
      <c r="R232" s="7"/>
    </row>
    <row r="233" spans="3:18" s="1" customFormat="1">
      <c r="C233" s="9"/>
      <c r="D233" s="7"/>
      <c r="E233" s="7"/>
      <c r="F233" s="7"/>
      <c r="G233" s="7"/>
      <c r="H233" s="7"/>
      <c r="I233" s="7"/>
      <c r="J233" s="7"/>
      <c r="K233" s="8"/>
      <c r="L233" s="8"/>
      <c r="M233" s="8"/>
      <c r="N233" s="7"/>
      <c r="O233" s="7"/>
      <c r="P233" s="7"/>
      <c r="Q233" s="7"/>
      <c r="R233" s="7"/>
    </row>
    <row r="234" spans="3:18" s="1" customFormat="1">
      <c r="C234" s="9"/>
      <c r="D234" s="7"/>
      <c r="E234" s="7"/>
      <c r="F234" s="7"/>
      <c r="G234" s="7"/>
      <c r="H234" s="7"/>
      <c r="I234" s="7"/>
      <c r="J234" s="7"/>
      <c r="K234" s="8"/>
      <c r="L234" s="8"/>
      <c r="M234" s="8"/>
      <c r="N234" s="7"/>
      <c r="O234" s="7"/>
      <c r="P234" s="7"/>
      <c r="Q234" s="7"/>
      <c r="R234" s="7"/>
    </row>
    <row r="235" spans="3:18" s="1" customFormat="1">
      <c r="C235" s="9"/>
      <c r="D235" s="7"/>
      <c r="E235" s="7"/>
      <c r="F235" s="7"/>
      <c r="G235" s="7"/>
      <c r="H235" s="7"/>
      <c r="I235" s="7"/>
      <c r="J235" s="7"/>
      <c r="K235" s="8"/>
      <c r="L235" s="8"/>
      <c r="M235" s="8"/>
      <c r="N235" s="7"/>
      <c r="O235" s="7"/>
      <c r="P235" s="7"/>
      <c r="Q235" s="7"/>
      <c r="R235" s="7"/>
    </row>
    <row r="236" spans="3:18" s="1" customFormat="1">
      <c r="C236" s="9"/>
      <c r="D236" s="7"/>
      <c r="E236" s="7"/>
      <c r="F236" s="7"/>
      <c r="G236" s="7"/>
      <c r="H236" s="7"/>
      <c r="I236" s="7"/>
      <c r="J236" s="7"/>
      <c r="K236" s="8"/>
      <c r="L236" s="8"/>
      <c r="M236" s="8"/>
      <c r="N236" s="7"/>
      <c r="O236" s="7"/>
      <c r="P236" s="7"/>
      <c r="Q236" s="7"/>
      <c r="R236" s="7"/>
    </row>
    <row r="237" spans="3:18" s="1" customFormat="1">
      <c r="C237" s="9"/>
      <c r="D237" s="7"/>
      <c r="E237" s="7"/>
      <c r="F237" s="7"/>
      <c r="G237" s="7"/>
      <c r="H237" s="7"/>
      <c r="I237" s="7"/>
      <c r="J237" s="7"/>
      <c r="K237" s="8"/>
      <c r="L237" s="8"/>
      <c r="M237" s="8"/>
      <c r="N237" s="7"/>
      <c r="O237" s="7"/>
      <c r="P237" s="7"/>
      <c r="Q237" s="7"/>
      <c r="R237" s="7"/>
    </row>
    <row r="238" spans="3:18" s="1" customFormat="1">
      <c r="C238" s="9"/>
      <c r="D238" s="7"/>
      <c r="E238" s="7"/>
      <c r="F238" s="7"/>
      <c r="G238" s="7"/>
      <c r="H238" s="7"/>
      <c r="I238" s="7"/>
      <c r="J238" s="7"/>
      <c r="K238" s="8"/>
      <c r="L238" s="8"/>
      <c r="M238" s="8"/>
      <c r="N238" s="7"/>
      <c r="O238" s="7"/>
      <c r="P238" s="7"/>
      <c r="Q238" s="7"/>
      <c r="R238" s="7"/>
    </row>
    <row r="239" spans="3:18" s="1" customFormat="1">
      <c r="C239" s="9"/>
      <c r="D239" s="7"/>
      <c r="E239" s="7"/>
      <c r="F239" s="7"/>
      <c r="G239" s="7"/>
      <c r="H239" s="7"/>
      <c r="I239" s="7"/>
      <c r="J239" s="7"/>
      <c r="K239" s="8"/>
      <c r="L239" s="8"/>
      <c r="M239" s="8"/>
      <c r="N239" s="7"/>
      <c r="O239" s="7"/>
      <c r="P239" s="7"/>
      <c r="Q239" s="7"/>
      <c r="R239" s="7"/>
    </row>
    <row r="240" spans="3:18" s="1" customFormat="1">
      <c r="C240" s="9"/>
      <c r="D240" s="7"/>
      <c r="E240" s="7"/>
      <c r="F240" s="7"/>
      <c r="G240" s="7"/>
      <c r="H240" s="7"/>
      <c r="I240" s="7"/>
      <c r="J240" s="7"/>
      <c r="K240" s="8"/>
      <c r="L240" s="8"/>
      <c r="M240" s="8"/>
      <c r="N240" s="7"/>
      <c r="O240" s="7"/>
      <c r="P240" s="7"/>
      <c r="Q240" s="7"/>
      <c r="R240" s="7"/>
    </row>
    <row r="241" spans="3:18" s="1" customFormat="1">
      <c r="C241" s="9"/>
      <c r="D241" s="7"/>
      <c r="E241" s="7"/>
      <c r="F241" s="7"/>
      <c r="G241" s="7"/>
      <c r="H241" s="7"/>
      <c r="I241" s="7"/>
      <c r="J241" s="7"/>
      <c r="K241" s="8"/>
      <c r="L241" s="8"/>
      <c r="M241" s="8"/>
      <c r="N241" s="7"/>
      <c r="O241" s="7"/>
      <c r="P241" s="7"/>
      <c r="Q241" s="7"/>
      <c r="R241" s="7"/>
    </row>
    <row r="242" spans="3:18" s="1" customFormat="1">
      <c r="C242" s="9"/>
      <c r="D242" s="7"/>
      <c r="E242" s="7"/>
      <c r="F242" s="7"/>
      <c r="G242" s="7"/>
      <c r="H242" s="7"/>
      <c r="I242" s="7"/>
      <c r="J242" s="7"/>
      <c r="K242" s="8"/>
      <c r="L242" s="8"/>
      <c r="M242" s="8"/>
      <c r="N242" s="7"/>
      <c r="O242" s="7"/>
      <c r="P242" s="7"/>
      <c r="Q242" s="7"/>
      <c r="R242" s="7"/>
    </row>
    <row r="243" spans="3:18" s="1" customFormat="1">
      <c r="C243" s="9"/>
      <c r="D243" s="7"/>
      <c r="E243" s="7"/>
      <c r="F243" s="7"/>
      <c r="G243" s="7"/>
      <c r="H243" s="7"/>
      <c r="I243" s="7"/>
      <c r="J243" s="7"/>
      <c r="K243" s="8"/>
      <c r="L243" s="8"/>
      <c r="M243" s="8"/>
      <c r="N243" s="7"/>
      <c r="O243" s="7"/>
      <c r="P243" s="7"/>
      <c r="Q243" s="7"/>
      <c r="R243" s="7"/>
    </row>
  </sheetData>
  <mergeCells count="23">
    <mergeCell ref="O118:P118"/>
    <mergeCell ref="E114:F114"/>
    <mergeCell ref="O114:P114"/>
    <mergeCell ref="O115:P115"/>
    <mergeCell ref="I115:L115"/>
    <mergeCell ref="B82:S82"/>
    <mergeCell ref="B2:S2"/>
    <mergeCell ref="B3:S3"/>
    <mergeCell ref="B4:S4"/>
    <mergeCell ref="D7:D8"/>
    <mergeCell ref="E7:E8"/>
    <mergeCell ref="I85:J85"/>
    <mergeCell ref="L83:S84"/>
    <mergeCell ref="E85:F85"/>
    <mergeCell ref="I7:I8"/>
    <mergeCell ref="B83:J83"/>
    <mergeCell ref="B84:J84"/>
    <mergeCell ref="H7:H8"/>
    <mergeCell ref="D6:F6"/>
    <mergeCell ref="H6:J6"/>
    <mergeCell ref="E118:F118"/>
    <mergeCell ref="I114:L114"/>
    <mergeCell ref="I118:L118"/>
  </mergeCells>
  <hyperlinks>
    <hyperlink ref="B1" location="ΠΕΡΙΕΧΟΜΕΝΑ!A1" display="ΠΕΡΙΕΧΟΜΕΝΑ"/>
  </hyperlinks>
  <printOptions horizontalCentered="1"/>
  <pageMargins left="0" right="0" top="0.39370078740157483" bottom="0" header="0.51181102362204722" footer="0.51181102362204722"/>
  <pageSetup paperSize="8" scale="56"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2</vt:i4>
      </vt:variant>
    </vt:vector>
  </HeadingPairs>
  <TitlesOfParts>
    <vt:vector size="3" baseType="lpstr">
      <vt:lpstr>1. ΙΣΟΛΟΓΙΣΜΟΣ</vt:lpstr>
      <vt:lpstr>'1. ΙΣΟΛΟΓΙΣΜΟΣ'!OLE_LINK53</vt:lpstr>
      <vt:lpstr>'1. ΙΣΟΛΟΓΙΣΜΟΣ'!Print_Area</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achalaris</dc:creator>
  <cp:lastModifiedBy>achalaris</cp:lastModifiedBy>
  <dcterms:created xsi:type="dcterms:W3CDTF">2017-07-06T05:40:12Z</dcterms:created>
  <dcterms:modified xsi:type="dcterms:W3CDTF">2017-07-06T05:40:40Z</dcterms:modified>
</cp:coreProperties>
</file>